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embeddings/oleObject1.bin" ContentType="application/vnd.openxmlformats-officedocument.oleObject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omments1.xml" ContentType="application/vnd.openxmlformats-officedocument.spreadsheetml.comments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75" windowWidth="12915" windowHeight="5985" tabRatio="780" firstSheet="7" activeTab="13"/>
  </bookViews>
  <sheets>
    <sheet name="Chart1" sheetId="5716" r:id="rId1"/>
    <sheet name="College Majors" sheetId="5708" r:id="rId2"/>
    <sheet name="ASX" sheetId="5695" r:id="rId3"/>
    <sheet name="WebPark" sheetId="5698" r:id="rId4"/>
    <sheet name="Equation" sheetId="5711" r:id="rId5"/>
    <sheet name="Stocks" sheetId="5715" r:id="rId6"/>
    <sheet name="Histogram" sheetId="5719" r:id="rId7"/>
    <sheet name="StuRec_DescriptiveStatistics" sheetId="5720" r:id="rId8"/>
    <sheet name="StuRec" sheetId="5712" r:id="rId9"/>
    <sheet name="Trendline" sheetId="5714" r:id="rId10"/>
    <sheet name="CO2Trendline" sheetId="5710" r:id="rId11"/>
    <sheet name="January Data" sheetId="5709" r:id="rId12"/>
    <sheet name="StuRec_list" sheetId="5700" r:id="rId13"/>
    <sheet name="loans" sheetId="5721" r:id="rId14"/>
  </sheets>
  <externalReferences>
    <externalReference r:id="rId15"/>
  </externalReferences>
  <definedNames>
    <definedName name="_xlnm._FilterDatabase" localSheetId="12" hidden="1">StuRec_list!$A$2:$H$45</definedName>
    <definedName name="a">[1]Viscosity!$G$9</definedName>
    <definedName name="_xlnm.Database">#REF!</definedName>
    <definedName name="deltaT">#REF!</definedName>
    <definedName name="eta0">[1]Viscosity!$G$10</definedName>
    <definedName name="etainf">[1]Viscosity!$G$11</definedName>
    <definedName name="FilterData">#REF!</definedName>
    <definedName name="g">#REF!</definedName>
    <definedName name="lambda">[1]Viscosity!$G$12</definedName>
    <definedName name="n">[1]Viscosity!$G$8</definedName>
    <definedName name="solver_adj" localSheetId="4" hidden="1">Equation!#REF!</definedName>
    <definedName name="solver_cvg" localSheetId="4" hidden="1">0.0001</definedName>
    <definedName name="solver_drv" localSheetId="4" hidden="1">1</definedName>
    <definedName name="solver_est" localSheetId="4" hidden="1">1</definedName>
    <definedName name="solver_itr" localSheetId="4" hidden="1">100</definedName>
    <definedName name="solver_lhs1" localSheetId="4" hidden="1">Equation!#REF!</definedName>
    <definedName name="solver_lhs2" localSheetId="4" hidden="1">Equation!#REF!</definedName>
    <definedName name="solver_lhs3" localSheetId="4" hidden="1">Equation!#REF!</definedName>
    <definedName name="solver_lin" localSheetId="4" hidden="1">2</definedName>
    <definedName name="solver_neg" localSheetId="4" hidden="1">1</definedName>
    <definedName name="solver_num" localSheetId="4" hidden="1">0</definedName>
    <definedName name="solver_nwt" localSheetId="4" hidden="1">1</definedName>
    <definedName name="solver_opt" localSheetId="4" hidden="1">Equation!#REF!</definedName>
    <definedName name="solver_pre" localSheetId="4" hidden="1">0.000001</definedName>
    <definedName name="solver_rel1" localSheetId="4" hidden="1">3</definedName>
    <definedName name="solver_rel2" localSheetId="4" hidden="1">3</definedName>
    <definedName name="solver_rel3" localSheetId="4" hidden="1">3</definedName>
    <definedName name="solver_rhs1" localSheetId="4" hidden="1">0</definedName>
    <definedName name="solver_rhs2" localSheetId="4" hidden="1">0</definedName>
    <definedName name="solver_rhs3" localSheetId="4" hidden="1">0</definedName>
    <definedName name="solver_scl" localSheetId="4" hidden="1">2</definedName>
    <definedName name="solver_sho" localSheetId="4" hidden="1">2</definedName>
    <definedName name="solver_tim" localSheetId="4" hidden="1">100</definedName>
    <definedName name="solver_tol" localSheetId="4" hidden="1">0.05</definedName>
    <definedName name="solver_typ" localSheetId="4" hidden="1">3</definedName>
    <definedName name="solver_val" localSheetId="4" hidden="1">0</definedName>
    <definedName name="theta">#REF!</definedName>
  </definedNames>
  <calcPr calcId="145621" concurrentCalc="0"/>
</workbook>
</file>

<file path=xl/calcChain.xml><?xml version="1.0" encoding="utf-8"?>
<calcChain xmlns="http://schemas.openxmlformats.org/spreadsheetml/2006/main">
  <c r="B6" i="5721" l="1"/>
  <c r="C6" i="5721"/>
  <c r="D6" i="5721"/>
  <c r="E6" i="5721"/>
  <c r="F6" i="5721"/>
  <c r="G6" i="5721"/>
  <c r="H6" i="5721"/>
  <c r="B7" i="5721"/>
  <c r="C7" i="5721"/>
  <c r="D7" i="5721"/>
  <c r="E7" i="5721"/>
  <c r="F7" i="5721"/>
  <c r="G7" i="5721"/>
  <c r="H7" i="5721"/>
  <c r="B8" i="5721"/>
  <c r="C8" i="5721"/>
  <c r="D8" i="5721"/>
  <c r="E8" i="5721"/>
  <c r="F8" i="5721"/>
  <c r="G8" i="5721"/>
  <c r="H8" i="5721"/>
  <c r="B9" i="5721"/>
  <c r="C9" i="5721"/>
  <c r="D9" i="5721"/>
  <c r="E9" i="5721"/>
  <c r="F9" i="5721"/>
  <c r="G9" i="5721"/>
  <c r="H9" i="5721"/>
  <c r="B10" i="5721"/>
  <c r="C10" i="5721"/>
  <c r="D10" i="5721"/>
  <c r="E10" i="5721"/>
  <c r="F10" i="5721"/>
  <c r="G10" i="5721"/>
  <c r="H10" i="5721"/>
  <c r="B11" i="5721"/>
  <c r="C11" i="5721"/>
  <c r="D11" i="5721"/>
  <c r="E11" i="5721"/>
  <c r="F11" i="5721"/>
  <c r="G11" i="5721"/>
  <c r="H11" i="5721"/>
  <c r="B12" i="5721"/>
  <c r="C12" i="5721"/>
  <c r="D12" i="5721"/>
  <c r="E12" i="5721"/>
  <c r="F12" i="5721"/>
  <c r="G12" i="5721"/>
  <c r="H12" i="5721"/>
  <c r="B13" i="5721"/>
  <c r="C13" i="5721"/>
  <c r="D13" i="5721"/>
  <c r="E13" i="5721"/>
  <c r="F13" i="5721"/>
  <c r="G13" i="5721"/>
  <c r="H13" i="5721"/>
  <c r="B14" i="5721"/>
  <c r="C14" i="5721"/>
  <c r="D14" i="5721"/>
  <c r="E14" i="5721"/>
  <c r="F14" i="5721"/>
  <c r="G14" i="5721"/>
  <c r="H14" i="5721"/>
  <c r="B15" i="5721"/>
  <c r="C15" i="5721"/>
  <c r="D15" i="5721"/>
  <c r="E15" i="5721"/>
  <c r="F15" i="5721"/>
  <c r="G15" i="5721"/>
  <c r="H15" i="5721"/>
  <c r="C5" i="5721"/>
  <c r="D5" i="5721"/>
  <c r="E5" i="5721"/>
  <c r="F5" i="5721"/>
  <c r="G5" i="5721"/>
  <c r="H5" i="5721"/>
  <c r="B5" i="5721"/>
  <c r="H76" i="5709"/>
  <c r="I7" i="5709"/>
  <c r="J7" i="5709"/>
  <c r="I8" i="5709"/>
  <c r="J8" i="5709"/>
  <c r="I9" i="5709"/>
  <c r="J9" i="5709"/>
  <c r="I10" i="5709"/>
  <c r="J10" i="5709"/>
  <c r="I11" i="5709"/>
  <c r="J11" i="5709"/>
  <c r="I12" i="5709"/>
  <c r="J12" i="5709"/>
  <c r="I13" i="5709"/>
  <c r="J13" i="5709"/>
  <c r="I14" i="5709"/>
  <c r="J14" i="5709"/>
  <c r="I15" i="5709"/>
  <c r="J15" i="5709"/>
  <c r="I16" i="5709"/>
  <c r="J16" i="5709"/>
  <c r="I17" i="5709"/>
  <c r="J17" i="5709"/>
  <c r="I18" i="5709"/>
  <c r="J18" i="5709"/>
  <c r="I19" i="5709"/>
  <c r="J19" i="5709"/>
  <c r="I20" i="5709"/>
  <c r="J20" i="5709"/>
  <c r="I21" i="5709"/>
  <c r="J21" i="5709"/>
  <c r="I22" i="5709"/>
  <c r="J22" i="5709"/>
  <c r="I23" i="5709"/>
  <c r="J23" i="5709"/>
  <c r="I24" i="5709"/>
  <c r="J24" i="5709"/>
  <c r="I25" i="5709"/>
  <c r="J25" i="5709"/>
  <c r="I26" i="5709"/>
  <c r="J26" i="5709"/>
  <c r="I27" i="5709"/>
  <c r="J27" i="5709"/>
  <c r="I28" i="5709"/>
  <c r="J28" i="5709"/>
  <c r="I29" i="5709"/>
  <c r="J29" i="5709"/>
  <c r="I30" i="5709"/>
  <c r="J30" i="5709"/>
  <c r="I31" i="5709"/>
  <c r="J31" i="5709"/>
  <c r="I32" i="5709"/>
  <c r="J32" i="5709"/>
  <c r="I33" i="5709"/>
  <c r="J33" i="5709"/>
  <c r="I34" i="5709"/>
  <c r="J34" i="5709"/>
  <c r="I35" i="5709"/>
  <c r="J35" i="5709"/>
  <c r="I36" i="5709"/>
  <c r="J36" i="5709"/>
  <c r="I37" i="5709"/>
  <c r="J37" i="5709"/>
  <c r="I38" i="5709"/>
  <c r="J38" i="5709"/>
  <c r="I39" i="5709"/>
  <c r="J39" i="5709"/>
  <c r="I40" i="5709"/>
  <c r="J40" i="5709"/>
  <c r="I41" i="5709"/>
  <c r="J41" i="5709"/>
  <c r="I42" i="5709"/>
  <c r="J42" i="5709"/>
  <c r="I43" i="5709"/>
  <c r="J43" i="5709"/>
  <c r="I44" i="5709"/>
  <c r="J44" i="5709"/>
  <c r="I45" i="5709"/>
  <c r="J45" i="5709"/>
  <c r="I46" i="5709"/>
  <c r="J46" i="5709"/>
  <c r="I47" i="5709"/>
  <c r="J47" i="5709"/>
  <c r="I48" i="5709"/>
  <c r="J48" i="5709"/>
  <c r="I49" i="5709"/>
  <c r="J49" i="5709"/>
  <c r="I50" i="5709"/>
  <c r="J50" i="5709"/>
  <c r="I51" i="5709"/>
  <c r="J51" i="5709"/>
  <c r="I52" i="5709"/>
  <c r="J52" i="5709"/>
  <c r="I53" i="5709"/>
  <c r="J53" i="5709"/>
  <c r="I54" i="5709"/>
  <c r="J54" i="5709"/>
  <c r="I55" i="5709"/>
  <c r="J55" i="5709"/>
  <c r="I56" i="5709"/>
  <c r="J56" i="5709"/>
  <c r="I57" i="5709"/>
  <c r="J57" i="5709"/>
  <c r="I58" i="5709"/>
  <c r="J58" i="5709"/>
  <c r="I59" i="5709"/>
  <c r="J59" i="5709"/>
  <c r="I60" i="5709"/>
  <c r="J60" i="5709"/>
  <c r="I61" i="5709"/>
  <c r="J61" i="5709"/>
  <c r="I62" i="5709"/>
  <c r="J62" i="5709"/>
  <c r="I63" i="5709"/>
  <c r="J63" i="5709"/>
  <c r="I64" i="5709"/>
  <c r="J64" i="5709"/>
  <c r="I65" i="5709"/>
  <c r="J65" i="5709"/>
  <c r="I66" i="5709"/>
  <c r="J66" i="5709"/>
  <c r="I67" i="5709"/>
  <c r="J67" i="5709"/>
  <c r="I68" i="5709"/>
  <c r="J68" i="5709"/>
  <c r="I69" i="5709"/>
  <c r="J69" i="5709"/>
  <c r="I70" i="5709"/>
  <c r="J70" i="5709"/>
  <c r="I71" i="5709"/>
  <c r="J71" i="5709"/>
  <c r="I72" i="5709"/>
  <c r="J72" i="5709"/>
  <c r="I73" i="5709"/>
  <c r="J73" i="5709"/>
  <c r="I74" i="5709"/>
  <c r="J74" i="5709"/>
  <c r="I75" i="5709"/>
  <c r="J75" i="5709"/>
  <c r="I6" i="5709"/>
  <c r="J6" i="5709"/>
  <c r="J77" i="5709"/>
  <c r="J76" i="5709"/>
  <c r="I76" i="5709"/>
  <c r="I8" i="5712"/>
  <c r="F3" i="5712"/>
  <c r="H3" i="5712"/>
  <c r="I3" i="5712"/>
  <c r="F4" i="5712"/>
  <c r="H4" i="5712"/>
  <c r="I4" i="5712"/>
  <c r="F5" i="5712"/>
  <c r="H5" i="5712"/>
  <c r="I5" i="5712"/>
  <c r="F6" i="5712"/>
  <c r="H6" i="5712"/>
  <c r="I6" i="5712"/>
  <c r="F7" i="5712"/>
  <c r="H7" i="5712"/>
  <c r="I7" i="5712"/>
  <c r="F8" i="5712"/>
  <c r="F9" i="5712"/>
  <c r="H9" i="5712"/>
  <c r="I9" i="5712"/>
  <c r="F10" i="5712"/>
  <c r="H10" i="5712"/>
  <c r="I10" i="5712"/>
  <c r="F11" i="5712"/>
  <c r="H11" i="5712"/>
  <c r="I11" i="5712"/>
  <c r="F12" i="5712"/>
  <c r="H12" i="5712"/>
  <c r="I12" i="5712"/>
  <c r="F13" i="5712"/>
  <c r="H13" i="5712"/>
  <c r="I13" i="5712"/>
  <c r="F14" i="5712"/>
  <c r="H14" i="5712"/>
  <c r="I14" i="5712"/>
  <c r="F15" i="5712"/>
  <c r="H15" i="5712"/>
  <c r="I15" i="5712"/>
  <c r="F16" i="5712"/>
  <c r="H16" i="5712"/>
  <c r="I16" i="5712"/>
  <c r="F17" i="5712"/>
  <c r="H17" i="5712"/>
  <c r="I17" i="5712"/>
  <c r="F18" i="5712"/>
  <c r="H18" i="5712"/>
  <c r="I18" i="5712"/>
  <c r="F19" i="5712"/>
  <c r="H19" i="5712"/>
  <c r="I19" i="5712"/>
  <c r="F20" i="5712"/>
  <c r="H20" i="5712"/>
  <c r="I20" i="5712"/>
  <c r="F21" i="5712"/>
  <c r="H21" i="5712"/>
  <c r="I21" i="5712"/>
  <c r="F22" i="5712"/>
  <c r="H22" i="5712"/>
  <c r="I22" i="5712"/>
  <c r="F23" i="5712"/>
  <c r="H23" i="5712"/>
  <c r="I23" i="5712"/>
  <c r="F24" i="5712"/>
  <c r="H24" i="5712"/>
  <c r="I24" i="5712"/>
  <c r="F25" i="5712"/>
  <c r="H25" i="5712"/>
  <c r="I25" i="5712"/>
  <c r="F26" i="5712"/>
  <c r="H26" i="5712"/>
  <c r="I26" i="5712"/>
  <c r="F27" i="5712"/>
  <c r="H27" i="5712"/>
  <c r="I27" i="5712"/>
  <c r="F28" i="5712"/>
  <c r="H28" i="5712"/>
  <c r="I28" i="5712"/>
  <c r="F29" i="5712"/>
  <c r="H29" i="5712"/>
  <c r="I29" i="5712"/>
  <c r="F30" i="5712"/>
  <c r="H30" i="5712"/>
  <c r="I30" i="5712"/>
  <c r="F31" i="5712"/>
  <c r="H31" i="5712"/>
  <c r="I31" i="5712"/>
  <c r="F32" i="5712"/>
  <c r="H32" i="5712"/>
  <c r="I32" i="5712"/>
  <c r="F33" i="5712"/>
  <c r="H33" i="5712"/>
  <c r="I33" i="5712"/>
  <c r="F34" i="5712"/>
  <c r="H34" i="5712"/>
  <c r="I34" i="5712"/>
  <c r="F35" i="5712"/>
  <c r="H35" i="5712"/>
  <c r="I35" i="5712"/>
  <c r="F36" i="5712"/>
  <c r="H36" i="5712"/>
  <c r="I36" i="5712"/>
  <c r="F37" i="5712"/>
  <c r="H37" i="5712"/>
  <c r="I37" i="5712"/>
  <c r="F38" i="5712"/>
  <c r="H38" i="5712"/>
  <c r="I38" i="5712"/>
  <c r="F39" i="5712"/>
  <c r="H39" i="5712"/>
  <c r="I39" i="5712"/>
  <c r="F40" i="5712"/>
  <c r="H40" i="5712"/>
  <c r="I40" i="5712"/>
  <c r="F41" i="5712"/>
  <c r="H41" i="5712"/>
  <c r="I41" i="5712"/>
  <c r="F42" i="5712"/>
  <c r="H42" i="5712"/>
  <c r="I42" i="5712"/>
  <c r="F43" i="5712"/>
  <c r="H43" i="5712"/>
  <c r="I43" i="5712"/>
  <c r="F44" i="5712"/>
  <c r="H44" i="5712"/>
  <c r="F45" i="5712"/>
  <c r="H45" i="5712"/>
  <c r="I45" i="5712"/>
  <c r="C32" i="5711"/>
  <c r="C33" i="5711"/>
  <c r="C34" i="5711"/>
  <c r="C35" i="5711"/>
  <c r="C31" i="5711"/>
  <c r="C22" i="5711"/>
  <c r="C23" i="5711"/>
  <c r="C24" i="5711"/>
  <c r="C25" i="5711"/>
  <c r="C26" i="5711"/>
  <c r="C27" i="5711"/>
  <c r="C5" i="5711"/>
  <c r="C6" i="5711"/>
  <c r="C7" i="5711"/>
  <c r="C8" i="5711"/>
  <c r="C9" i="5711"/>
  <c r="C10" i="5711"/>
  <c r="C11" i="5711"/>
  <c r="C12" i="5711"/>
  <c r="C13" i="5711"/>
  <c r="C14" i="5711"/>
  <c r="C15" i="5711"/>
  <c r="C16" i="5711"/>
  <c r="C17" i="5711"/>
  <c r="C18" i="5711"/>
  <c r="C19" i="5711"/>
  <c r="C20" i="5711"/>
  <c r="C21" i="5711"/>
  <c r="I44" i="5712"/>
  <c r="M5" i="5712"/>
  <c r="M7" i="5712"/>
  <c r="M4" i="5712"/>
  <c r="M6" i="5712"/>
  <c r="E12" i="5708"/>
  <c r="D12" i="5708"/>
  <c r="C12" i="5708"/>
  <c r="B12" i="5708"/>
  <c r="F11" i="5708"/>
  <c r="F10" i="5708"/>
  <c r="F9" i="5708"/>
  <c r="F8" i="5708"/>
  <c r="F7" i="5708"/>
  <c r="F6" i="5708"/>
  <c r="F5" i="5708"/>
  <c r="F12" i="5708"/>
  <c r="F1" i="5700"/>
  <c r="E3" i="5700"/>
  <c r="G3" i="5700"/>
  <c r="H3" i="5700"/>
  <c r="E4" i="5700"/>
  <c r="G4" i="5700"/>
  <c r="H4" i="5700"/>
  <c r="E5" i="5700"/>
  <c r="G5" i="5700"/>
  <c r="H5" i="5700"/>
  <c r="E6" i="5700"/>
  <c r="G6" i="5700"/>
  <c r="H6" i="5700"/>
  <c r="E7" i="5700"/>
  <c r="G7" i="5700"/>
  <c r="H7" i="5700"/>
  <c r="E34" i="5700"/>
  <c r="E35" i="5700"/>
  <c r="G35" i="5700"/>
  <c r="H35" i="5700"/>
  <c r="E8" i="5700"/>
  <c r="G8" i="5700"/>
  <c r="H8" i="5700"/>
  <c r="E9" i="5700"/>
  <c r="G9" i="5700"/>
  <c r="H9" i="5700"/>
  <c r="E36" i="5700"/>
  <c r="G36" i="5700"/>
  <c r="H36" i="5700"/>
  <c r="E10" i="5700"/>
  <c r="G10" i="5700"/>
  <c r="H10" i="5700"/>
  <c r="E37" i="5700"/>
  <c r="G37" i="5700"/>
  <c r="H37" i="5700"/>
  <c r="E11" i="5700"/>
  <c r="G11" i="5700"/>
  <c r="H11" i="5700"/>
  <c r="E12" i="5700"/>
  <c r="G12" i="5700"/>
  <c r="H12" i="5700"/>
  <c r="E38" i="5700"/>
  <c r="G38" i="5700"/>
  <c r="H38" i="5700"/>
  <c r="E13" i="5700"/>
  <c r="G13" i="5700"/>
  <c r="H13" i="5700"/>
  <c r="E39" i="5700"/>
  <c r="G39" i="5700"/>
  <c r="H39" i="5700"/>
  <c r="E14" i="5700"/>
  <c r="G14" i="5700"/>
  <c r="H14" i="5700"/>
  <c r="E15" i="5700"/>
  <c r="G15" i="5700"/>
  <c r="H15" i="5700"/>
  <c r="E16" i="5700"/>
  <c r="G16" i="5700"/>
  <c r="H16" i="5700"/>
  <c r="E17" i="5700"/>
  <c r="G17" i="5700"/>
  <c r="H17" i="5700"/>
  <c r="E18" i="5700"/>
  <c r="G18" i="5700"/>
  <c r="H18" i="5700"/>
  <c r="E19" i="5700"/>
  <c r="G19" i="5700"/>
  <c r="H19" i="5700"/>
  <c r="E40" i="5700"/>
  <c r="G40" i="5700"/>
  <c r="H40" i="5700"/>
  <c r="E20" i="5700"/>
  <c r="G20" i="5700"/>
  <c r="H20" i="5700"/>
  <c r="E21" i="5700"/>
  <c r="G21" i="5700"/>
  <c r="H21" i="5700"/>
  <c r="E22" i="5700"/>
  <c r="G22" i="5700"/>
  <c r="H22" i="5700"/>
  <c r="E41" i="5700"/>
  <c r="G41" i="5700"/>
  <c r="H41" i="5700"/>
  <c r="E23" i="5700"/>
  <c r="G23" i="5700"/>
  <c r="H23" i="5700"/>
  <c r="E42" i="5700"/>
  <c r="G42" i="5700"/>
  <c r="H42" i="5700"/>
  <c r="E43" i="5700"/>
  <c r="G43" i="5700"/>
  <c r="H43" i="5700"/>
  <c r="E24" i="5700"/>
  <c r="G24" i="5700"/>
  <c r="H24" i="5700"/>
  <c r="E44" i="5700"/>
  <c r="G44" i="5700"/>
  <c r="H44" i="5700"/>
  <c r="E25" i="5700"/>
  <c r="G25" i="5700"/>
  <c r="H25" i="5700"/>
  <c r="E26" i="5700"/>
  <c r="G26" i="5700"/>
  <c r="H26" i="5700"/>
  <c r="E27" i="5700"/>
  <c r="G27" i="5700"/>
  <c r="H27" i="5700"/>
  <c r="E28" i="5700"/>
  <c r="G28" i="5700"/>
  <c r="H28" i="5700"/>
  <c r="E29" i="5700"/>
  <c r="G29" i="5700"/>
  <c r="H29" i="5700"/>
  <c r="E30" i="5700"/>
  <c r="G30" i="5700"/>
  <c r="H30" i="5700"/>
  <c r="E45" i="5700"/>
  <c r="G45" i="5700"/>
  <c r="H45" i="5700"/>
  <c r="E31" i="5700"/>
  <c r="G31" i="5700"/>
  <c r="H31" i="5700"/>
  <c r="E32" i="5700"/>
  <c r="G32" i="5700"/>
  <c r="H32" i="5700"/>
  <c r="E33" i="5700"/>
  <c r="G33" i="5700"/>
  <c r="H33" i="5700"/>
  <c r="G34" i="5700"/>
  <c r="H34" i="5700"/>
</calcChain>
</file>

<file path=xl/comments1.xml><?xml version="1.0" encoding="utf-8"?>
<comments xmlns="http://schemas.openxmlformats.org/spreadsheetml/2006/main">
  <authors>
    <author>geoffw</author>
  </authors>
  <commentList>
    <comment ref="I2" authorId="0">
      <text>
        <r>
          <rPr>
            <b/>
            <sz val="9"/>
            <color indexed="81"/>
            <rFont val="Tahoma"/>
            <family val="2"/>
          </rPr>
          <t>(A) Rounding</t>
        </r>
        <r>
          <rPr>
            <sz val="9"/>
            <color indexed="81"/>
            <rFont val="Tahoma"/>
            <family val="2"/>
          </rPr>
          <t xml:space="preserve">
=round(H3,0)
(and fill down)</t>
        </r>
      </text>
    </comment>
    <comment ref="J2" authorId="0">
      <text>
        <r>
          <rPr>
            <b/>
            <sz val="9"/>
            <color indexed="81"/>
            <rFont val="Tahoma"/>
            <family val="2"/>
          </rPr>
          <t>(B) Ranking</t>
        </r>
        <r>
          <rPr>
            <sz val="9"/>
            <color indexed="81"/>
            <rFont val="Tahoma"/>
            <family val="2"/>
          </rPr>
          <t xml:space="preserve">
=rank(H3,H$3:H$45,0)
</t>
        </r>
      </text>
    </comment>
  </commentList>
</comments>
</file>

<file path=xl/comments2.xml><?xml version="1.0" encoding="utf-8"?>
<comments xmlns="http://schemas.openxmlformats.org/spreadsheetml/2006/main">
  <authors>
    <author>Geoff Whale</author>
  </authors>
  <commentList>
    <comment ref="I2" authorId="0">
      <text>
        <r>
          <rPr>
            <sz val="9"/>
            <color indexed="81"/>
            <rFont val="Tahoma"/>
            <family val="2"/>
          </rPr>
          <t>Show *** in this column if Total is at least 50 but Exam is below 45</t>
        </r>
      </text>
    </comment>
  </commentList>
</comments>
</file>

<file path=xl/sharedStrings.xml><?xml version="1.0" encoding="utf-8"?>
<sst xmlns="http://schemas.openxmlformats.org/spreadsheetml/2006/main" count="761" uniqueCount="313">
  <si>
    <t>Name</t>
  </si>
  <si>
    <t>Assignments</t>
  </si>
  <si>
    <t>Total</t>
  </si>
  <si>
    <t>Grade</t>
  </si>
  <si>
    <t>Date</t>
  </si>
  <si>
    <t>Final</t>
  </si>
  <si>
    <t>Labs Total</t>
  </si>
  <si>
    <t>http://www.stideas.com/ASX%20Historical%20Data.htm</t>
  </si>
  <si>
    <t>BHP</t>
  </si>
  <si>
    <t>CBA</t>
  </si>
  <si>
    <t>COH</t>
  </si>
  <si>
    <t>Data source:</t>
  </si>
  <si>
    <t>Request</t>
  </si>
  <si>
    <t>Percentage</t>
  </si>
  <si>
    <t>Map</t>
  </si>
  <si>
    <t>Flora/Fauna Info</t>
  </si>
  <si>
    <t>Bookmark</t>
  </si>
  <si>
    <t>Other</t>
  </si>
  <si>
    <t>What's Around Me?</t>
  </si>
  <si>
    <t>What's My Route?</t>
  </si>
  <si>
    <t>Web Search</t>
  </si>
  <si>
    <t>StudentID</t>
  </si>
  <si>
    <t>Exam</t>
  </si>
  <si>
    <t>Hady</t>
  </si>
  <si>
    <t>Jonathan</t>
  </si>
  <si>
    <t>Scott</t>
  </si>
  <si>
    <t>Hayek</t>
  </si>
  <si>
    <t>Brian</t>
  </si>
  <si>
    <t>Ameng</t>
  </si>
  <si>
    <t>Petronella</t>
  </si>
  <si>
    <t>Mike</t>
  </si>
  <si>
    <t>Veronica</t>
  </si>
  <si>
    <t>Nathan</t>
  </si>
  <si>
    <t>Carolin</t>
  </si>
  <si>
    <t>Michael</t>
  </si>
  <si>
    <t>Abigail</t>
  </si>
  <si>
    <t>Chang</t>
  </si>
  <si>
    <t>Fatmeh</t>
  </si>
  <si>
    <t>Qinlong</t>
  </si>
  <si>
    <t>Nicholas</t>
  </si>
  <si>
    <t>Kelvin</t>
  </si>
  <si>
    <t>Vicki</t>
  </si>
  <si>
    <t>Agus</t>
  </si>
  <si>
    <t>Maria</t>
  </si>
  <si>
    <t>Matthew</t>
  </si>
  <si>
    <t>Albertus</t>
  </si>
  <si>
    <t>Natasha</t>
  </si>
  <si>
    <t>Theresa</t>
  </si>
  <si>
    <t>Jalford</t>
  </si>
  <si>
    <t>David</t>
  </si>
  <si>
    <t>Nicole</t>
  </si>
  <si>
    <t>Sandy</t>
  </si>
  <si>
    <t>Wan-Yee</t>
  </si>
  <si>
    <t>Daniel</t>
  </si>
  <si>
    <t>Hege</t>
  </si>
  <si>
    <t>Wing</t>
  </si>
  <si>
    <t>Ian</t>
  </si>
  <si>
    <t>Karl</t>
  </si>
  <si>
    <t>Camille</t>
  </si>
  <si>
    <t>Yi</t>
  </si>
  <si>
    <t>Natalie</t>
  </si>
  <si>
    <t>Xavier</t>
  </si>
  <si>
    <t>Yifei</t>
  </si>
  <si>
    <t>Dan</t>
  </si>
  <si>
    <t>Jalal</t>
  </si>
  <si>
    <t>Christopher</t>
  </si>
  <si>
    <t>Labs</t>
  </si>
  <si>
    <t>Session Marks</t>
  </si>
  <si>
    <t>Average</t>
  </si>
  <si>
    <t>To create a line chart from this data</t>
  </si>
  <si>
    <t>Highlight the range A1:D26 (the whole data set)</t>
  </si>
  <si>
    <t>Adjust the lower limit using the Axes section on the Layout tab</t>
  </si>
  <si>
    <t>Reduce the weight (thickness) of the lines by selecting each one and changing to 1.5pt (Format - Shape outline - Weight)</t>
  </si>
  <si>
    <t>Exercise: add a title such as Web Park Device Request Distribution</t>
  </si>
  <si>
    <t>reduce the font size of the title (Home tab)</t>
  </si>
  <si>
    <t>Conditional Formatting:</t>
  </si>
  <si>
    <t>For simple cases,</t>
  </si>
  <si>
    <t>Assigns</t>
  </si>
  <si>
    <t>For more general criteria</t>
  </si>
  <si>
    <r>
      <t xml:space="preserve">Click </t>
    </r>
    <r>
      <rPr>
        <b/>
        <sz val="10"/>
        <rFont val="Arial Narrow"/>
        <family val="2"/>
      </rPr>
      <t>Conditional Formatting</t>
    </r>
    <r>
      <rPr>
        <sz val="10"/>
        <rFont val="Arial Narrow"/>
        <family val="2"/>
      </rPr>
      <t xml:space="preserve"> on the </t>
    </r>
    <r>
      <rPr>
        <b/>
        <sz val="10"/>
        <rFont val="Arial Narrow"/>
        <family val="2"/>
      </rPr>
      <t>Home</t>
    </r>
    <r>
      <rPr>
        <sz val="10"/>
        <rFont val="Arial Narrow"/>
        <family val="2"/>
      </rPr>
      <t xml:space="preserve"> tab</t>
    </r>
  </si>
  <si>
    <r>
      <t xml:space="preserve">Use  </t>
    </r>
    <r>
      <rPr>
        <b/>
        <sz val="10"/>
        <rFont val="Arial Narrow"/>
        <family val="2"/>
      </rPr>
      <t>Highlight Cells Rules</t>
    </r>
    <r>
      <rPr>
        <sz val="10"/>
        <rFont val="Arial Narrow"/>
        <family val="2"/>
      </rPr>
      <t xml:space="preserve"> to select a simple rule</t>
    </r>
  </si>
  <si>
    <t>Select range</t>
  </si>
  <si>
    <t>Choose Manage Rules... then New Rule...</t>
  </si>
  <si>
    <t>Pick the last option (Use a formula to determine...)</t>
  </si>
  <si>
    <t>Enter the comparison formula preceded by "="</t>
  </si>
  <si>
    <t>=$G3&gt;=85</t>
  </si>
  <si>
    <t>Note that the column (G) is absolute, but the row is relative</t>
  </si>
  <si>
    <t>Select the range A3:J45, go to the New Rule window and</t>
  </si>
  <si>
    <t>Under Manage Rules... you'll see all rules that apply, in order</t>
  </si>
  <si>
    <t>type in the formula box this (exactly):</t>
  </si>
  <si>
    <t>Types of page requests made from WebPark* devices in Swiss National Park, October 2004</t>
  </si>
  <si>
    <t>* an early example of GPS-enabled field guides, before mobile phones became tech-heavy.</t>
  </si>
  <si>
    <t>weights:</t>
  </si>
  <si>
    <r>
      <t xml:space="preserve">For example, to highlight </t>
    </r>
    <r>
      <rPr>
        <i/>
        <sz val="10"/>
        <rFont val="Arial Narrow"/>
        <family val="2"/>
      </rPr>
      <t>rows</t>
    </r>
    <r>
      <rPr>
        <sz val="10"/>
        <rFont val="Arial Narrow"/>
        <family val="2"/>
      </rPr>
      <t xml:space="preserve"> where the total is at least 85,</t>
    </r>
  </si>
  <si>
    <r>
      <t xml:space="preserve">true if </t>
    </r>
    <r>
      <rPr>
        <b/>
        <sz val="10"/>
        <color rgb="FFC00000"/>
        <rFont val="Arial Narrow"/>
        <family val="2"/>
      </rPr>
      <t>all conditions</t>
    </r>
    <r>
      <rPr>
        <sz val="10"/>
        <rFont val="Arial Narrow"/>
        <family val="2"/>
      </rPr>
      <t xml:space="preserve"> are true</t>
    </r>
  </si>
  <si>
    <r>
      <t xml:space="preserve">true if </t>
    </r>
    <r>
      <rPr>
        <b/>
        <sz val="10"/>
        <color rgb="FFC00000"/>
        <rFont val="Arial Narrow"/>
        <family val="2"/>
      </rPr>
      <t>any condition</t>
    </r>
    <r>
      <rPr>
        <sz val="10"/>
        <rFont val="Arial Narrow"/>
        <family val="2"/>
      </rPr>
      <t xml:space="preserve"> is true</t>
    </r>
  </si>
  <si>
    <t>Common Conditional and Logical Functions</t>
  </si>
  <si>
    <r>
      <rPr>
        <i/>
        <sz val="10"/>
        <rFont val="Arial Narrow"/>
        <family val="2"/>
      </rPr>
      <t>IF(condition,</t>
    </r>
    <r>
      <rPr>
        <sz val="10"/>
        <rFont val="Arial Narrow"/>
        <family val="2"/>
      </rPr>
      <t xml:space="preserve"> </t>
    </r>
    <r>
      <rPr>
        <i/>
        <sz val="10"/>
        <rFont val="Arial Narrow"/>
        <family val="2"/>
      </rPr>
      <t>value-if-true</t>
    </r>
    <r>
      <rPr>
        <sz val="10"/>
        <rFont val="Arial Narrow"/>
        <family val="2"/>
      </rPr>
      <t xml:space="preserve">, </t>
    </r>
    <r>
      <rPr>
        <i/>
        <sz val="10"/>
        <rFont val="Arial Narrow"/>
        <family val="2"/>
      </rPr>
      <t>value-if-false</t>
    </r>
    <r>
      <rPr>
        <sz val="10"/>
        <rFont val="Arial Narrow"/>
        <family val="2"/>
      </rPr>
      <t>)</t>
    </r>
  </si>
  <si>
    <r>
      <t>AND(</t>
    </r>
    <r>
      <rPr>
        <i/>
        <sz val="10"/>
        <rFont val="Arial Narrow"/>
        <family val="2"/>
      </rPr>
      <t>condition</t>
    </r>
    <r>
      <rPr>
        <vertAlign val="subscript"/>
        <sz val="10"/>
        <rFont val="Arial Narrow"/>
        <family val="2"/>
      </rPr>
      <t>1</t>
    </r>
    <r>
      <rPr>
        <sz val="10"/>
        <rFont val="Arial Narrow"/>
        <family val="2"/>
      </rPr>
      <t xml:space="preserve">, </t>
    </r>
    <r>
      <rPr>
        <i/>
        <sz val="10"/>
        <rFont val="Arial Narrow"/>
        <family val="2"/>
      </rPr>
      <t>condition</t>
    </r>
    <r>
      <rPr>
        <vertAlign val="subscript"/>
        <sz val="10"/>
        <rFont val="Arial Narrow"/>
        <family val="2"/>
      </rPr>
      <t>2</t>
    </r>
    <r>
      <rPr>
        <sz val="10"/>
        <rFont val="Arial Narrow"/>
        <family val="2"/>
      </rPr>
      <t>, …)</t>
    </r>
  </si>
  <si>
    <r>
      <t>OR(</t>
    </r>
    <r>
      <rPr>
        <i/>
        <sz val="10"/>
        <rFont val="Arial Narrow"/>
        <family val="2"/>
      </rPr>
      <t>condition</t>
    </r>
    <r>
      <rPr>
        <vertAlign val="subscript"/>
        <sz val="10"/>
        <rFont val="Arial Narrow"/>
        <family val="2"/>
      </rPr>
      <t>1</t>
    </r>
    <r>
      <rPr>
        <sz val="10"/>
        <rFont val="Arial Narrow"/>
        <family val="2"/>
      </rPr>
      <t xml:space="preserve">, </t>
    </r>
    <r>
      <rPr>
        <i/>
        <sz val="10"/>
        <rFont val="Arial Narrow"/>
        <family val="2"/>
      </rPr>
      <t>condition</t>
    </r>
    <r>
      <rPr>
        <vertAlign val="subscript"/>
        <sz val="10"/>
        <rFont val="Arial Narrow"/>
        <family val="2"/>
      </rPr>
      <t>2</t>
    </r>
    <r>
      <rPr>
        <sz val="10"/>
        <rFont val="Arial Narrow"/>
        <family val="2"/>
      </rPr>
      <t>, …)</t>
    </r>
  </si>
  <si>
    <r>
      <t xml:space="preserve">Select a column, say </t>
    </r>
    <r>
      <rPr>
        <b/>
        <sz val="10"/>
        <rFont val="Arial Narrow"/>
        <family val="2"/>
      </rPr>
      <t>Total</t>
    </r>
    <r>
      <rPr>
        <sz val="10"/>
        <rFont val="Arial Narrow"/>
        <family val="2"/>
      </rPr>
      <t xml:space="preserve"> column from row 3 to 45</t>
    </r>
  </si>
  <si>
    <t>Example: totals above 80, or all labs between 10 and 15</t>
  </si>
  <si>
    <t>Hort University</t>
  </si>
  <si>
    <t>Number of Majors by College</t>
  </si>
  <si>
    <t>Arts</t>
  </si>
  <si>
    <t>Business</t>
  </si>
  <si>
    <t>Education</t>
  </si>
  <si>
    <t>Humanities &amp; Social Science</t>
  </si>
  <si>
    <t>Science &amp; Health</t>
  </si>
  <si>
    <t>Technology &amp; Computing</t>
  </si>
  <si>
    <t>Undeclared</t>
  </si>
  <si>
    <t>Totals by Year</t>
  </si>
  <si>
    <t>Promotion</t>
  </si>
  <si>
    <t>Finance</t>
  </si>
  <si>
    <t>Port-a-Spa</t>
  </si>
  <si>
    <t>McGuire</t>
  </si>
  <si>
    <t>Deanne</t>
  </si>
  <si>
    <t>2012-070</t>
  </si>
  <si>
    <t>Standard</t>
  </si>
  <si>
    <t>Paid in Full</t>
  </si>
  <si>
    <t>The Original Hot Tub</t>
  </si>
  <si>
    <t>Prescott</t>
  </si>
  <si>
    <t>Seth</t>
  </si>
  <si>
    <t>2012-069</t>
  </si>
  <si>
    <t>2012-068</t>
  </si>
  <si>
    <t>2012-067</t>
  </si>
  <si>
    <t>Fairbanks</t>
  </si>
  <si>
    <t>Oleta</t>
  </si>
  <si>
    <t>2012-066</t>
  </si>
  <si>
    <t>Ingersoll</t>
  </si>
  <si>
    <t>Grant</t>
  </si>
  <si>
    <t>2012-065</t>
  </si>
  <si>
    <t>Serenity Spas</t>
  </si>
  <si>
    <t>2012-064</t>
  </si>
  <si>
    <t>2012-063</t>
  </si>
  <si>
    <t>2012-062</t>
  </si>
  <si>
    <t>2012-061</t>
  </si>
  <si>
    <t>2012-060</t>
  </si>
  <si>
    <t>2012-059</t>
  </si>
  <si>
    <t>2012-058</t>
  </si>
  <si>
    <t>2012-057</t>
  </si>
  <si>
    <t>2012-056</t>
  </si>
  <si>
    <t>2012-055</t>
  </si>
  <si>
    <t>2012-054</t>
  </si>
  <si>
    <t>2012-053</t>
  </si>
  <si>
    <t>2012-052</t>
  </si>
  <si>
    <t>2012-051</t>
  </si>
  <si>
    <t>2012-050</t>
  </si>
  <si>
    <t>2012-049</t>
  </si>
  <si>
    <t>2012-048</t>
  </si>
  <si>
    <t>2012-047</t>
  </si>
  <si>
    <t>2012-046</t>
  </si>
  <si>
    <t>2012-045</t>
  </si>
  <si>
    <t>2012-044</t>
  </si>
  <si>
    <t>2012-043</t>
  </si>
  <si>
    <t>2012-042</t>
  </si>
  <si>
    <t>2012-041</t>
  </si>
  <si>
    <t>2012-040</t>
  </si>
  <si>
    <t>2012-039</t>
  </si>
  <si>
    <t>2012-038</t>
  </si>
  <si>
    <t>2012-037</t>
  </si>
  <si>
    <t>2012-036</t>
  </si>
  <si>
    <t>2012-035</t>
  </si>
  <si>
    <t>2012-034</t>
  </si>
  <si>
    <t>2012-033</t>
  </si>
  <si>
    <t>2012-032</t>
  </si>
  <si>
    <t>2012-031</t>
  </si>
  <si>
    <t>2012-029</t>
  </si>
  <si>
    <t>2012-028</t>
  </si>
  <si>
    <t>2012-027</t>
  </si>
  <si>
    <t>2012-026</t>
  </si>
  <si>
    <t>2012-025</t>
  </si>
  <si>
    <t>2012-024</t>
  </si>
  <si>
    <t>2012-023</t>
  </si>
  <si>
    <t>2012-022</t>
  </si>
  <si>
    <t>2012-021</t>
  </si>
  <si>
    <t>2012-020</t>
  </si>
  <si>
    <t>2012-019</t>
  </si>
  <si>
    <t>2012-018</t>
  </si>
  <si>
    <t>2012-017</t>
  </si>
  <si>
    <t>2012-016</t>
  </si>
  <si>
    <t>2012-015</t>
  </si>
  <si>
    <t>2012-014</t>
  </si>
  <si>
    <t>2012-013</t>
  </si>
  <si>
    <t>2012-012</t>
  </si>
  <si>
    <t>2012-011</t>
  </si>
  <si>
    <t>2012-010</t>
  </si>
  <si>
    <t>2012-009</t>
  </si>
  <si>
    <t>2012-008</t>
  </si>
  <si>
    <t>2012-007</t>
  </si>
  <si>
    <t>2012-006</t>
  </si>
  <si>
    <t>2012-005</t>
  </si>
  <si>
    <t>2012-004</t>
  </si>
  <si>
    <t>2012-003</t>
  </si>
  <si>
    <t>2012-002</t>
  </si>
  <si>
    <t>2012-001</t>
  </si>
  <si>
    <t>Amount</t>
  </si>
  <si>
    <t>Transaction</t>
  </si>
  <si>
    <t>Payment Type</t>
  </si>
  <si>
    <t>Manufacturer</t>
  </si>
  <si>
    <t>Sales Rep Last Name</t>
  </si>
  <si>
    <t>Sales Rep First Name</t>
  </si>
  <si>
    <t>Transaction Number</t>
  </si>
  <si>
    <t>Down Payment Requirement:</t>
  </si>
  <si>
    <t>Monthly Transactions</t>
  </si>
  <si>
    <t>The Spa Experts</t>
  </si>
  <si>
    <t>to reach one of the (many proposed) tipping points.</t>
  </si>
  <si>
    <t>Extend the trendline by 25 periods (years) under Forecast.</t>
  </si>
  <si>
    <t>Try linear and various polynomial options, check Display equation</t>
  </si>
  <si>
    <t>Click Trendlines on the Layout menu, last option (always!)</t>
  </si>
  <si>
    <t>After musing over the scarily consistent yearly cycles,</t>
  </si>
  <si>
    <t>Adjust the vertical limits (Layout - Axes) from 250, 0 decimal places</t>
  </si>
  <si>
    <t>Select and display a scatter chart, not smoothed</t>
  </si>
  <si>
    <t>Highlight the range A2 to the last data row in column B</t>
  </si>
  <si>
    <t>To analyse the data for trends (this is important for everyone on the planet!)</t>
  </si>
  <si>
    <t xml:space="preserve">and  Dr. Ralph Keeling, Scripps Institution of Oceanography (scrippsco2.ucsd.edu/). </t>
  </si>
  <si>
    <t>Dr. Pieter Tans, NOAA/ESRL (www.esrl.noaa.gov/gmd/ccgg/trends/)</t>
  </si>
  <si>
    <t>Ref:</t>
  </si>
  <si>
    <t>http://www.esrl.noaa.gov/gmd/ccgg/trends/</t>
  </si>
  <si>
    <t>Info:</t>
  </si>
  <si>
    <t>(updated monthly)</t>
  </si>
  <si>
    <t>ftp://ftp.cmdl.noaa.gov/ccg/co2/trends/co2_mm_mlo.txt</t>
  </si>
  <si>
    <t>Source:</t>
  </si>
  <si>
    <t>http://www.eoearth.org/article/Mauna_Loa_curve</t>
  </si>
  <si>
    <r>
      <t>Concentration of CO</t>
    </r>
    <r>
      <rPr>
        <vertAlign val="subscript"/>
        <sz val="11"/>
        <color indexed="8"/>
        <rFont val="Arial Narrow"/>
        <family val="2"/>
      </rPr>
      <t>2</t>
    </r>
    <r>
      <rPr>
        <sz val="10"/>
        <rFont val="Arial"/>
        <family val="2"/>
      </rPr>
      <t xml:space="preserve"> at Mauna Loa Observatory, Hawaii.</t>
    </r>
  </si>
  <si>
    <t>Data:</t>
  </si>
  <si>
    <r>
      <t>CO</t>
    </r>
    <r>
      <rPr>
        <b/>
        <vertAlign val="subscript"/>
        <sz val="11"/>
        <color indexed="8"/>
        <rFont val="Arial Narrow"/>
        <family val="2"/>
      </rPr>
      <t>2</t>
    </r>
    <r>
      <rPr>
        <b/>
        <sz val="11"/>
        <color indexed="8"/>
        <rFont val="Arial Narrow"/>
        <family val="2"/>
      </rPr>
      <t xml:space="preserve"> Concentration (ppm)</t>
    </r>
  </si>
  <si>
    <t>Year</t>
  </si>
  <si>
    <t>x</t>
  </si>
  <si>
    <r>
      <t>f</t>
    </r>
    <r>
      <rPr>
        <sz val="15"/>
        <rFont val="Times New Roman"/>
        <family val="1"/>
      </rPr>
      <t>(</t>
    </r>
    <r>
      <rPr>
        <i/>
        <sz val="15"/>
        <rFont val="Times New Roman"/>
        <family val="1"/>
      </rPr>
      <t>x</t>
    </r>
    <r>
      <rPr>
        <sz val="15"/>
        <rFont val="Times New Roman"/>
        <family val="1"/>
      </rPr>
      <t>)</t>
    </r>
  </si>
  <si>
    <t>(A)</t>
  </si>
  <si>
    <t>f(x)</t>
  </si>
  <si>
    <t>f(x) = 2x</t>
  </si>
  <si>
    <t>Check Summary and press OK</t>
  </si>
  <si>
    <t>Output range P24</t>
  </si>
  <si>
    <t>(choose Sess/Exam/Total)</t>
  </si>
  <si>
    <t>Input Range, by cols, headers</t>
  </si>
  <si>
    <t>- Descriptive Statistics</t>
  </si>
  <si>
    <r>
      <t xml:space="preserve">Data tab, </t>
    </r>
    <r>
      <rPr>
        <b/>
        <sz val="10"/>
        <rFont val="Arial"/>
        <family val="2"/>
      </rPr>
      <t>Data Analysis</t>
    </r>
    <r>
      <rPr>
        <sz val="10"/>
        <rFont val="Arial"/>
        <family val="2"/>
      </rPr>
      <t xml:space="preserve"> </t>
    </r>
  </si>
  <si>
    <t>(E) Descriptive Statistics</t>
  </si>
  <si>
    <t>Specify data range, bin range (including heading), output location. Want chart.</t>
  </si>
  <si>
    <t>Count</t>
  </si>
  <si>
    <r>
      <t xml:space="preserve">Data tab, </t>
    </r>
    <r>
      <rPr>
        <b/>
        <sz val="10"/>
        <rFont val="Arial"/>
        <family val="2"/>
      </rPr>
      <t>Data Analysis</t>
    </r>
    <r>
      <rPr>
        <sz val="10"/>
        <rFont val="Arial"/>
        <family val="2"/>
      </rPr>
      <t xml:space="preserve"> - Histogram</t>
    </r>
  </si>
  <si>
    <t>Min</t>
  </si>
  <si>
    <t>(see L11:L17)</t>
  </si>
  <si>
    <t>Max</t>
  </si>
  <si>
    <t>Create bin range table (upper bounds on each bin, ascending order)</t>
  </si>
  <si>
    <t>(D) Histogram (Frequency Distribution)</t>
  </si>
  <si>
    <t xml:space="preserve">  </t>
  </si>
  <si>
    <t>(C) Statistics (simple formulas)</t>
  </si>
  <si>
    <t>Rank</t>
  </si>
  <si>
    <t>Session Mark</t>
  </si>
  <si>
    <t>To generate a Correlation Table</t>
  </si>
  <si>
    <r>
      <rPr>
        <b/>
        <sz val="11"/>
        <rFont val="Arial Narrow"/>
        <family val="2"/>
      </rPr>
      <t>Data</t>
    </r>
    <r>
      <rPr>
        <sz val="11"/>
        <rFont val="Arial Narrow"/>
        <family val="2"/>
      </rPr>
      <t xml:space="preserve"> tab, </t>
    </r>
    <r>
      <rPr>
        <b/>
        <sz val="11"/>
        <rFont val="Arial Narrow"/>
        <family val="2"/>
      </rPr>
      <t>Data Analysis - Correlation</t>
    </r>
  </si>
  <si>
    <t>Select data that might be correlated (here B7:G32)</t>
  </si>
  <si>
    <t>Columns have headers (data should always be self-descriptive)</t>
  </si>
  <si>
    <t xml:space="preserve">Interpretation: </t>
  </si>
  <si>
    <t xml:space="preserve"> +1 indicates data sets are completely correlated (ranks match exactly)</t>
  </si>
  <si>
    <t>−1 indicates negative correlation (ranks are exactly opposite)</t>
  </si>
  <si>
    <t>0 indicates data sets are uncorrelated (ranks unrelated)</t>
  </si>
  <si>
    <t xml:space="preserve">small positive values indicate weak correlation </t>
  </si>
  <si>
    <t>(common situation where there are multiple interacting factors)</t>
  </si>
  <si>
    <r>
      <t xml:space="preserve">Format tab, </t>
    </r>
    <r>
      <rPr>
        <b/>
        <sz val="11"/>
        <rFont val="Arial Narrow"/>
        <family val="2"/>
      </rPr>
      <t>Format selection</t>
    </r>
    <r>
      <rPr>
        <sz val="11"/>
        <rFont val="Arial Narrow"/>
        <family val="2"/>
      </rPr>
      <t xml:space="preserve"> - </t>
    </r>
    <r>
      <rPr>
        <b/>
        <sz val="11"/>
        <rFont val="Arial Narrow"/>
        <family val="2"/>
      </rPr>
      <t>Series Option</t>
    </r>
    <r>
      <rPr>
        <sz val="11"/>
        <rFont val="Arial Narrow"/>
        <family val="2"/>
      </rPr>
      <t>: Secondary axis</t>
    </r>
  </si>
  <si>
    <t>Algal Growth Rate</t>
  </si>
  <si>
    <t>Day</t>
  </si>
  <si>
    <t>Population (millions)</t>
  </si>
  <si>
    <t>To add a trendline to a chart</t>
  </si>
  <si>
    <r>
      <t xml:space="preserve">On the </t>
    </r>
    <r>
      <rPr>
        <b/>
        <sz val="10"/>
        <rFont val="Arial Narrow"/>
        <family val="2"/>
      </rPr>
      <t>Layout</t>
    </r>
    <r>
      <rPr>
        <sz val="10"/>
        <rFont val="Arial Narrow"/>
        <family val="2"/>
      </rPr>
      <t xml:space="preserve"> tab, click </t>
    </r>
    <r>
      <rPr>
        <b/>
        <sz val="10"/>
        <rFont val="Arial Narrow"/>
        <family val="2"/>
      </rPr>
      <t>Trendline</t>
    </r>
    <r>
      <rPr>
        <sz val="10"/>
        <rFont val="Arial Narrow"/>
        <family val="2"/>
      </rPr>
      <t xml:space="preserve">, then </t>
    </r>
    <r>
      <rPr>
        <b/>
        <sz val="10"/>
        <rFont val="Arial Narrow"/>
        <family val="2"/>
      </rPr>
      <t>More Trendline Options</t>
    </r>
    <r>
      <rPr>
        <sz val="10"/>
        <rFont val="Arial Narrow"/>
        <family val="2"/>
      </rPr>
      <t xml:space="preserve"> to get the dialogue box</t>
    </r>
  </si>
  <si>
    <r>
      <t xml:space="preserve">Choose type (which works best for this data?), and tick </t>
    </r>
    <r>
      <rPr>
        <b/>
        <sz val="10"/>
        <rFont val="Arial Narrow"/>
        <family val="2"/>
      </rPr>
      <t>Display Equation</t>
    </r>
    <r>
      <rPr>
        <sz val="10"/>
        <rFont val="Arial Narrow"/>
        <family val="2"/>
      </rPr>
      <t xml:space="preserve"> and </t>
    </r>
    <r>
      <rPr>
        <b/>
        <sz val="10"/>
        <rFont val="Arial Narrow"/>
        <family val="2"/>
      </rPr>
      <t>Display R-squared value</t>
    </r>
    <r>
      <rPr>
        <sz val="10"/>
        <rFont val="Arial Narrow"/>
        <family val="2"/>
      </rPr>
      <t xml:space="preserve"> options</t>
    </r>
  </si>
  <si>
    <r>
      <t xml:space="preserve">To extrapolate for future growth, enter 3 periods (=days) in the </t>
    </r>
    <r>
      <rPr>
        <b/>
        <sz val="10"/>
        <rFont val="Arial Narrow"/>
        <family val="2"/>
      </rPr>
      <t>Forward</t>
    </r>
    <r>
      <rPr>
        <sz val="10"/>
        <rFont val="Arial Narrow"/>
        <family val="2"/>
      </rPr>
      <t xml:space="preserve"> box in the </t>
    </r>
    <r>
      <rPr>
        <b/>
        <sz val="10"/>
        <rFont val="Arial Narrow"/>
        <family val="2"/>
      </rPr>
      <t>Forecast</t>
    </r>
    <r>
      <rPr>
        <sz val="10"/>
        <rFont val="Arial Narrow"/>
        <family val="2"/>
      </rPr>
      <t xml:space="preserve"> frame</t>
    </r>
  </si>
  <si>
    <t>The polynomial trendline allows the order to be specified: if too large the high-order coefficients will be tiny</t>
  </si>
  <si>
    <t>Expand the Legend box to show trendline too</t>
  </si>
  <si>
    <t>Place output here (L40)</t>
  </si>
  <si>
    <r>
      <rPr>
        <b/>
        <sz val="11"/>
        <rFont val="Arial Narrow"/>
        <family val="2"/>
      </rPr>
      <t>(B)</t>
    </r>
    <r>
      <rPr>
        <sz val="11"/>
        <rFont val="Arial Narrow"/>
        <family val="2"/>
      </rPr>
      <t xml:space="preserve"> To visually inspect the correlation </t>
    </r>
  </si>
  <si>
    <t>Highlight the data, insert a line chart</t>
  </si>
  <si>
    <t>If scales are incompatible,</t>
  </si>
  <si>
    <t>Opening Price</t>
  </si>
  <si>
    <t>High Price</t>
  </si>
  <si>
    <t>Low Price</t>
  </si>
  <si>
    <t>Bin</t>
  </si>
  <si>
    <t>FL</t>
  </si>
  <si>
    <t>CR</t>
  </si>
  <si>
    <t>DN</t>
  </si>
  <si>
    <t>HD</t>
  </si>
  <si>
    <t>PS</t>
  </si>
  <si>
    <t>More</t>
  </si>
  <si>
    <t>Frequency</t>
  </si>
  <si>
    <t>Cumulative %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</si>
  <si>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</si>
  <si>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</si>
  <si>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</si>
  <si>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</si>
  <si>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</si>
  <si>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</si>
  <si>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</si>
  <si>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</si>
  <si>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</si>
  <si>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</si>
  <si>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</si>
  <si>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</si>
  <si>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Largest(1)</t>
  </si>
  <si>
    <t>Smallest(1)</t>
  </si>
  <si>
    <t>Confidence Level(95.0%)</t>
  </si>
  <si>
    <t>Column 1</t>
  </si>
  <si>
    <t>Column 2</t>
  </si>
  <si>
    <t>Down Payment</t>
  </si>
  <si>
    <t>Owed</t>
  </si>
  <si>
    <t>Closing Price</t>
  </si>
  <si>
    <t>Select a simple line chart from the options on the Insert tab</t>
  </si>
  <si>
    <t>Fake Data Artificially made to show a very strong correlation</t>
  </si>
  <si>
    <t>Even after sorting or filtering, rows will still be formatted correctly</t>
  </si>
  <si>
    <t xml:space="preserve">Principal </t>
  </si>
  <si>
    <t>Terms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</si>
</sst>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_(&quot;$&quot;* #,##0_);_(&quot;$&quot;* \(#,##0\);_(&quot;$&quot;* &quot;-&quot;??_);_(@_)"/>
    <numFmt numFmtId="167" formatCode="m/d/yyyy;@"/>
    <numFmt numFmtId="168" formatCode="0.000"/>
    <numFmt numFmtId="169" formatCode="&quot;$&quot;#,##0"/>
    <numFmt numFmtId="170" formatCode="0.0%"/>
  </numFmts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6"/>
      <name val="Arial"/>
      <family val="2"/>
    </font>
    <font>
      <sz val="8"/>
      <name val="Arial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1"/>
      <name val="Arial"/>
      <family val="2"/>
    </font>
    <font>
      <b/>
      <i/>
      <sz val="10"/>
      <name val="Arial Narrow"/>
      <family val="2"/>
    </font>
    <font>
      <i/>
      <sz val="11"/>
      <name val="Arial Narrow"/>
      <family val="2"/>
    </font>
    <font>
      <i/>
      <sz val="10"/>
      <color rgb="FFFF0000"/>
      <name val="Arial Narrow"/>
      <family val="2"/>
    </font>
    <font>
      <i/>
      <sz val="10"/>
      <name val="Arial"/>
      <family val="2"/>
    </font>
    <font>
      <i/>
      <sz val="10"/>
      <name val="Arial Narrow"/>
      <family val="2"/>
    </font>
    <font>
      <b/>
      <sz val="10"/>
      <color rgb="FFC00000"/>
      <name val="Arial Narrow"/>
      <family val="2"/>
    </font>
    <font>
      <vertAlign val="subscript"/>
      <sz val="10"/>
      <name val="Arial Narrow"/>
      <family val="2"/>
    </font>
    <font>
      <sz val="11"/>
      <color rgb="FF006100"/>
      <name val="Calibri"/>
      <family val="2"/>
      <scheme val="minor"/>
    </font>
    <font>
      <b/>
      <sz val="22"/>
      <color rgb="FF006100"/>
      <name val="Calibri"/>
      <family val="2"/>
      <scheme val="minor"/>
    </font>
    <font>
      <b/>
      <sz val="12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b/>
      <u val="doubleAccounting"/>
      <sz val="11"/>
      <color rgb="FF006100"/>
      <name val="Calibri"/>
      <family val="2"/>
      <scheme val="minor"/>
    </font>
    <font>
      <b/>
      <sz val="11"/>
      <name val="Comic Sans MS"/>
      <family val="4"/>
    </font>
    <font>
      <sz val="11"/>
      <name val="Comic Sans MS"/>
      <family val="4"/>
    </font>
    <font>
      <sz val="11"/>
      <color theme="3" tint="-0.249977111117893"/>
      <name val="Comic Sans MS"/>
      <family val="4"/>
    </font>
    <font>
      <b/>
      <sz val="22"/>
      <color theme="0"/>
      <name val="Comic Sans MS"/>
      <family val="4"/>
    </font>
    <font>
      <b/>
      <sz val="11"/>
      <color theme="1"/>
      <name val="Arial Narrow"/>
      <family val="2"/>
    </font>
    <font>
      <u/>
      <sz val="11"/>
      <color theme="10"/>
      <name val="Arial Narrow"/>
      <family val="2"/>
    </font>
    <font>
      <vertAlign val="subscript"/>
      <sz val="11"/>
      <color indexed="8"/>
      <name val="Arial Narrow"/>
      <family val="2"/>
    </font>
    <font>
      <b/>
      <vertAlign val="subscript"/>
      <sz val="11"/>
      <color indexed="8"/>
      <name val="Arial Narrow"/>
      <family val="2"/>
    </font>
    <font>
      <b/>
      <sz val="11"/>
      <color indexed="8"/>
      <name val="Arial Narrow"/>
      <family val="2"/>
    </font>
    <font>
      <sz val="16"/>
      <name val="Times New Roman"/>
      <family val="1"/>
    </font>
    <font>
      <sz val="15"/>
      <name val="Times New Roman"/>
      <family val="1"/>
    </font>
    <font>
      <b/>
      <sz val="18"/>
      <name val="Arial"/>
      <family val="2"/>
    </font>
    <font>
      <i/>
      <sz val="15"/>
      <name val="Times New Roman"/>
      <family val="1"/>
    </font>
    <font>
      <i/>
      <sz val="12"/>
      <name val="Arial Narrow"/>
      <family val="2"/>
    </font>
    <font>
      <b/>
      <sz val="10"/>
      <color indexed="57"/>
      <name val="Arial Narrow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theme="4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9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0" fontId="22" fillId="7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285">
    <xf numFmtId="0" fontId="0" fillId="0" borderId="0" xfId="0"/>
    <xf numFmtId="0" fontId="4" fillId="0" borderId="0" xfId="0" applyFont="1"/>
    <xf numFmtId="0" fontId="3" fillId="0" borderId="0" xfId="0" applyFont="1" applyAlignment="1">
      <alignment horizontal="right"/>
    </xf>
    <xf numFmtId="14" fontId="0" fillId="0" borderId="0" xfId="0" applyNumberFormat="1"/>
    <xf numFmtId="0" fontId="11" fillId="0" borderId="0" xfId="0" applyFont="1"/>
    <xf numFmtId="0" fontId="10" fillId="0" borderId="0" xfId="0" applyFont="1" applyAlignment="1">
      <alignment horizontal="right"/>
    </xf>
    <xf numFmtId="0" fontId="5" fillId="0" borderId="0" xfId="1" applyAlignment="1" applyProtection="1"/>
    <xf numFmtId="0" fontId="11" fillId="4" borderId="2" xfId="0" applyFont="1" applyFill="1" applyBorder="1"/>
    <xf numFmtId="9" fontId="11" fillId="0" borderId="0" xfId="0" applyNumberFormat="1" applyFont="1"/>
    <xf numFmtId="0" fontId="12" fillId="2" borderId="0" xfId="0" applyFont="1" applyFill="1" applyAlignment="1">
      <alignment horizontal="center"/>
    </xf>
    <xf numFmtId="0" fontId="12" fillId="2" borderId="0" xfId="0" applyFont="1" applyFill="1" applyAlignment="1">
      <alignment horizontal="right"/>
    </xf>
    <xf numFmtId="0" fontId="3" fillId="0" borderId="0" xfId="0" applyFont="1" applyAlignment="1">
      <alignment horizontal="center"/>
    </xf>
    <xf numFmtId="0" fontId="0" fillId="4" borderId="0" xfId="0" applyNumberFormat="1" applyFill="1"/>
    <xf numFmtId="0" fontId="0" fillId="0" borderId="0" xfId="0" applyAlignment="1">
      <alignment horizontal="center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13" fillId="0" borderId="0" xfId="0" applyFont="1"/>
    <xf numFmtId="0" fontId="11" fillId="0" borderId="0" xfId="0" quotePrefix="1" applyFont="1"/>
    <xf numFmtId="0" fontId="15" fillId="5" borderId="4" xfId="0" applyFont="1" applyFill="1" applyBorder="1"/>
    <xf numFmtId="0" fontId="13" fillId="5" borderId="5" xfId="0" applyFont="1" applyFill="1" applyBorder="1"/>
    <xf numFmtId="0" fontId="0" fillId="5" borderId="5" xfId="0" applyFill="1" applyBorder="1"/>
    <xf numFmtId="0" fontId="0" fillId="5" borderId="6" xfId="0" applyFill="1" applyBorder="1"/>
    <xf numFmtId="0" fontId="13" fillId="5" borderId="7" xfId="0" applyFont="1" applyFill="1" applyBorder="1"/>
    <xf numFmtId="0" fontId="13" fillId="5" borderId="0" xfId="0" applyFont="1" applyFill="1" applyBorder="1"/>
    <xf numFmtId="0" fontId="0" fillId="5" borderId="0" xfId="0" applyFill="1" applyBorder="1"/>
    <xf numFmtId="0" fontId="0" fillId="5" borderId="8" xfId="0" applyFill="1" applyBorder="1"/>
    <xf numFmtId="0" fontId="13" fillId="5" borderId="0" xfId="0" quotePrefix="1" applyFont="1" applyFill="1" applyBorder="1"/>
    <xf numFmtId="0" fontId="13" fillId="5" borderId="9" xfId="0" applyFont="1" applyFill="1" applyBorder="1"/>
    <xf numFmtId="0" fontId="13" fillId="5" borderId="3" xfId="0" applyFont="1" applyFill="1" applyBorder="1"/>
    <xf numFmtId="0" fontId="0" fillId="5" borderId="3" xfId="0" applyFill="1" applyBorder="1"/>
    <xf numFmtId="0" fontId="0" fillId="5" borderId="10" xfId="0" applyFill="1" applyBorder="1"/>
    <xf numFmtId="0" fontId="4" fillId="5" borderId="4" xfId="0" applyFont="1" applyFill="1" applyBorder="1" applyAlignment="1">
      <alignment horizontal="left"/>
    </xf>
    <xf numFmtId="0" fontId="0" fillId="5" borderId="7" xfId="0" applyFill="1" applyBorder="1" applyAlignment="1">
      <alignment horizontal="center"/>
    </xf>
    <xf numFmtId="0" fontId="4" fillId="5" borderId="0" xfId="0" applyFont="1" applyFill="1" applyBorder="1"/>
    <xf numFmtId="0" fontId="0" fillId="5" borderId="9" xfId="0" applyFill="1" applyBorder="1" applyAlignment="1">
      <alignment horizontal="center"/>
    </xf>
    <xf numFmtId="0" fontId="4" fillId="5" borderId="3" xfId="0" applyFont="1" applyFill="1" applyBorder="1"/>
    <xf numFmtId="0" fontId="11" fillId="5" borderId="4" xfId="0" applyFont="1" applyFill="1" applyBorder="1"/>
    <xf numFmtId="0" fontId="11" fillId="5" borderId="5" xfId="0" applyFont="1" applyFill="1" applyBorder="1"/>
    <xf numFmtId="0" fontId="11" fillId="5" borderId="6" xfId="0" applyFont="1" applyFill="1" applyBorder="1"/>
    <xf numFmtId="0" fontId="11" fillId="5" borderId="9" xfId="0" applyFont="1" applyFill="1" applyBorder="1"/>
    <xf numFmtId="0" fontId="11" fillId="5" borderId="3" xfId="0" applyFont="1" applyFill="1" applyBorder="1"/>
    <xf numFmtId="0" fontId="11" fillId="5" borderId="10" xfId="0" applyFont="1" applyFill="1" applyBorder="1"/>
    <xf numFmtId="0" fontId="17" fillId="0" borderId="0" xfId="0" applyFont="1"/>
    <xf numFmtId="0" fontId="12" fillId="0" borderId="0" xfId="0" applyFont="1" applyFill="1" applyAlignment="1">
      <alignment horizontal="right"/>
    </xf>
    <xf numFmtId="0" fontId="12" fillId="0" borderId="0" xfId="0" applyFont="1" applyFill="1" applyAlignment="1">
      <alignment horizontal="center"/>
    </xf>
    <xf numFmtId="0" fontId="18" fillId="0" borderId="0" xfId="0" applyFont="1"/>
    <xf numFmtId="0" fontId="12" fillId="0" borderId="0" xfId="0" applyFont="1"/>
    <xf numFmtId="0" fontId="2" fillId="0" borderId="0" xfId="0" applyFont="1"/>
    <xf numFmtId="0" fontId="1" fillId="0" borderId="0" xfId="4"/>
    <xf numFmtId="0" fontId="25" fillId="7" borderId="0" xfId="3" applyFont="1"/>
    <xf numFmtId="0" fontId="25" fillId="7" borderId="0" xfId="3" quotePrefix="1" applyFont="1" applyAlignment="1">
      <alignment horizontal="center"/>
    </xf>
    <xf numFmtId="0" fontId="25" fillId="7" borderId="0" xfId="3" applyFont="1" applyAlignment="1">
      <alignment horizontal="center" vertical="top"/>
    </xf>
    <xf numFmtId="165" fontId="0" fillId="0" borderId="0" xfId="5" applyNumberFormat="1" applyFont="1"/>
    <xf numFmtId="165" fontId="26" fillId="0" borderId="0" xfId="5" applyNumberFormat="1" applyFont="1"/>
    <xf numFmtId="0" fontId="25" fillId="0" borderId="0" xfId="3" applyFont="1" applyFill="1" applyAlignment="1">
      <alignment horizontal="left" indent="2"/>
    </xf>
    <xf numFmtId="165" fontId="27" fillId="0" borderId="0" xfId="5" applyNumberFormat="1" applyFont="1" applyFill="1"/>
    <xf numFmtId="0" fontId="2" fillId="0" borderId="0" xfId="6"/>
    <xf numFmtId="0" fontId="2" fillId="0" borderId="0" xfId="6" applyFont="1" applyAlignment="1">
      <alignment horizontal="left"/>
    </xf>
    <xf numFmtId="0" fontId="2" fillId="0" borderId="0" xfId="6" applyFont="1"/>
    <xf numFmtId="0" fontId="2" fillId="0" borderId="0" xfId="6" applyFont="1" applyFill="1" applyBorder="1" applyAlignment="1"/>
    <xf numFmtId="0" fontId="2" fillId="0" borderId="0" xfId="6" applyFill="1"/>
    <xf numFmtId="0" fontId="28" fillId="0" borderId="0" xfId="6" applyFont="1" applyFill="1" applyBorder="1" applyAlignment="1">
      <alignment horizontal="left"/>
    </xf>
    <xf numFmtId="0" fontId="29" fillId="0" borderId="0" xfId="6" applyFont="1" applyFill="1" applyBorder="1" applyAlignment="1">
      <alignment horizontal="left"/>
    </xf>
    <xf numFmtId="0" fontId="30" fillId="0" borderId="0" xfId="6" applyFont="1" applyFill="1" applyBorder="1" applyAlignment="1">
      <alignment horizontal="center"/>
    </xf>
    <xf numFmtId="9" fontId="30" fillId="0" borderId="0" xfId="6" applyNumberFormat="1" applyFont="1" applyFill="1" applyBorder="1" applyAlignment="1">
      <alignment horizontal="center"/>
    </xf>
    <xf numFmtId="0" fontId="30" fillId="0" borderId="0" xfId="6" applyFont="1" applyFill="1" applyBorder="1" applyAlignment="1">
      <alignment horizontal="left"/>
    </xf>
    <xf numFmtId="164" fontId="2" fillId="0" borderId="0" xfId="6" applyNumberFormat="1"/>
    <xf numFmtId="0" fontId="2" fillId="0" borderId="0" xfId="6" applyBorder="1"/>
    <xf numFmtId="0" fontId="2" fillId="0" borderId="0" xfId="6" applyFill="1" applyBorder="1" applyAlignment="1"/>
    <xf numFmtId="0" fontId="18" fillId="0" borderId="0" xfId="6" applyFont="1" applyFill="1" applyBorder="1" applyAlignment="1">
      <alignment horizontal="center"/>
    </xf>
    <xf numFmtId="0" fontId="2" fillId="0" borderId="0" xfId="6" applyFill="1" applyBorder="1"/>
    <xf numFmtId="0" fontId="14" fillId="9" borderId="10" xfId="6" applyFont="1" applyFill="1" applyBorder="1"/>
    <xf numFmtId="0" fontId="14" fillId="9" borderId="3" xfId="6" applyFont="1" applyFill="1" applyBorder="1"/>
    <xf numFmtId="0" fontId="11" fillId="9" borderId="3" xfId="6" applyFont="1" applyFill="1" applyBorder="1" applyAlignment="1"/>
    <xf numFmtId="0" fontId="11" fillId="9" borderId="9" xfId="6" applyFont="1" applyFill="1" applyBorder="1" applyAlignment="1">
      <alignment horizontal="right" indent="1"/>
    </xf>
    <xf numFmtId="0" fontId="14" fillId="9" borderId="8" xfId="6" applyFont="1" applyFill="1" applyBorder="1"/>
    <xf numFmtId="0" fontId="14" fillId="9" borderId="0" xfId="6" applyFont="1" applyFill="1" applyBorder="1"/>
    <xf numFmtId="0" fontId="11" fillId="9" borderId="0" xfId="6" applyFont="1" applyFill="1" applyBorder="1" applyAlignment="1"/>
    <xf numFmtId="0" fontId="11" fillId="9" borderId="7" xfId="6" applyFont="1" applyFill="1" applyBorder="1" applyAlignment="1">
      <alignment horizontal="right" indent="1"/>
    </xf>
    <xf numFmtId="0" fontId="11" fillId="9" borderId="0" xfId="6" applyFont="1" applyFill="1" applyBorder="1"/>
    <xf numFmtId="0" fontId="14" fillId="9" borderId="6" xfId="6" applyFont="1" applyFill="1" applyBorder="1"/>
    <xf numFmtId="0" fontId="14" fillId="9" borderId="5" xfId="6" applyFont="1" applyFill="1" applyBorder="1"/>
    <xf numFmtId="0" fontId="11" fillId="9" borderId="5" xfId="6" applyFont="1" applyFill="1" applyBorder="1"/>
    <xf numFmtId="0" fontId="2" fillId="9" borderId="4" xfId="6" applyFill="1" applyBorder="1"/>
    <xf numFmtId="0" fontId="13" fillId="0" borderId="0" xfId="6" applyFont="1" applyBorder="1"/>
    <xf numFmtId="0" fontId="18" fillId="0" borderId="0" xfId="6" applyFont="1" applyFill="1" applyBorder="1" applyAlignment="1">
      <alignment horizontal="centerContinuous"/>
    </xf>
    <xf numFmtId="0" fontId="2" fillId="0" borderId="0" xfId="6" applyFont="1" applyBorder="1"/>
    <xf numFmtId="0" fontId="2" fillId="0" borderId="0" xfId="6" applyFont="1" applyAlignment="1"/>
    <xf numFmtId="0" fontId="32" fillId="0" borderId="0" xfId="6" applyFont="1" applyAlignment="1">
      <alignment horizontal="right" indent="1"/>
    </xf>
    <xf numFmtId="0" fontId="12" fillId="0" borderId="0" xfId="6" applyFont="1"/>
    <xf numFmtId="0" fontId="33" fillId="0" borderId="0" xfId="8" applyAlignment="1" applyProtection="1"/>
    <xf numFmtId="0" fontId="10" fillId="0" borderId="0" xfId="6" applyFont="1" applyAlignment="1">
      <alignment horizontal="right" indent="1"/>
    </xf>
    <xf numFmtId="164" fontId="33" fillId="0" borderId="0" xfId="8" applyNumberFormat="1" applyAlignment="1" applyProtection="1"/>
    <xf numFmtId="164" fontId="32" fillId="0" borderId="0" xfId="6" applyNumberFormat="1" applyFont="1"/>
    <xf numFmtId="0" fontId="11" fillId="0" borderId="0" xfId="6" applyFont="1" applyFill="1" applyBorder="1" applyAlignment="1"/>
    <xf numFmtId="0" fontId="11" fillId="0" borderId="0" xfId="6" applyFont="1" applyFill="1" applyBorder="1" applyAlignment="1">
      <alignment horizontal="left"/>
    </xf>
    <xf numFmtId="0" fontId="11" fillId="0" borderId="0" xfId="6" applyFont="1" applyFill="1" applyBorder="1"/>
    <xf numFmtId="0" fontId="11" fillId="0" borderId="0" xfId="6" applyFont="1" applyFill="1" applyBorder="1" applyAlignment="1">
      <alignment horizontal="right" indent="1"/>
    </xf>
    <xf numFmtId="168" fontId="37" fillId="0" borderId="0" xfId="6" applyNumberFormat="1" applyFont="1"/>
    <xf numFmtId="0" fontId="37" fillId="0" borderId="0" xfId="6" applyFont="1"/>
    <xf numFmtId="0" fontId="2" fillId="0" borderId="0" xfId="6" applyFill="1" applyBorder="1" applyAlignment="1">
      <alignment horizontal="center"/>
    </xf>
    <xf numFmtId="168" fontId="37" fillId="0" borderId="0" xfId="6" applyNumberFormat="1" applyFont="1" applyFill="1" applyBorder="1"/>
    <xf numFmtId="0" fontId="37" fillId="0" borderId="0" xfId="6" applyFont="1" applyFill="1" applyBorder="1"/>
    <xf numFmtId="0" fontId="3" fillId="0" borderId="0" xfId="6" applyFont="1" applyFill="1" applyBorder="1" applyAlignment="1">
      <alignment horizontal="right"/>
    </xf>
    <xf numFmtId="0" fontId="8" fillId="0" borderId="0" xfId="6" applyFont="1" applyFill="1" applyBorder="1"/>
    <xf numFmtId="168" fontId="38" fillId="0" borderId="0" xfId="6" applyNumberFormat="1" applyFont="1" applyAlignment="1">
      <alignment horizontal="right" indent="1"/>
    </xf>
    <xf numFmtId="0" fontId="38" fillId="0" borderId="0" xfId="6" applyFont="1" applyAlignment="1">
      <alignment horizontal="right" indent="1"/>
    </xf>
    <xf numFmtId="0" fontId="39" fillId="0" borderId="0" xfId="6" applyFont="1"/>
    <xf numFmtId="0" fontId="2" fillId="5" borderId="8" xfId="6" applyFill="1" applyBorder="1"/>
    <xf numFmtId="0" fontId="2" fillId="5" borderId="0" xfId="6" applyFill="1" applyBorder="1"/>
    <xf numFmtId="168" fontId="40" fillId="0" borderId="0" xfId="6" applyNumberFormat="1" applyFont="1" applyAlignment="1">
      <alignment horizontal="right" indent="1"/>
    </xf>
    <xf numFmtId="0" fontId="40" fillId="0" borderId="0" xfId="6" applyFont="1" applyAlignment="1">
      <alignment horizontal="right" indent="1"/>
    </xf>
    <xf numFmtId="0" fontId="41" fillId="0" borderId="0" xfId="6" applyFont="1"/>
    <xf numFmtId="0" fontId="37" fillId="0" borderId="0" xfId="6" applyFont="1" applyFill="1" applyBorder="1" applyAlignment="1">
      <alignment horizontal="right"/>
    </xf>
    <xf numFmtId="168" fontId="37" fillId="0" borderId="0" xfId="6" applyNumberFormat="1" applyFont="1" applyFill="1" applyBorder="1" applyAlignment="1">
      <alignment horizontal="right"/>
    </xf>
    <xf numFmtId="1" fontId="2" fillId="0" borderId="0" xfId="6" applyNumberFormat="1"/>
    <xf numFmtId="0" fontId="2" fillId="0" borderId="0" xfId="6" applyFont="1" applyAlignment="1">
      <alignment horizontal="center"/>
    </xf>
    <xf numFmtId="0" fontId="2" fillId="0" borderId="0" xfId="6" applyFont="1" applyBorder="1" applyAlignment="1">
      <alignment horizontal="left"/>
    </xf>
    <xf numFmtId="0" fontId="2" fillId="5" borderId="10" xfId="6" applyFont="1" applyFill="1" applyBorder="1" applyAlignment="1"/>
    <xf numFmtId="0" fontId="2" fillId="5" borderId="3" xfId="6" applyFont="1" applyFill="1" applyBorder="1" applyAlignment="1"/>
    <xf numFmtId="0" fontId="2" fillId="5" borderId="9" xfId="6" applyFill="1" applyBorder="1" applyAlignment="1">
      <alignment horizontal="center"/>
    </xf>
    <xf numFmtId="0" fontId="2" fillId="5" borderId="8" xfId="6" applyFont="1" applyFill="1" applyBorder="1" applyAlignment="1">
      <alignment horizontal="left"/>
    </xf>
    <xf numFmtId="0" fontId="2" fillId="5" borderId="0" xfId="6" applyFont="1" applyFill="1" applyBorder="1" applyAlignment="1">
      <alignment horizontal="left"/>
    </xf>
    <xf numFmtId="0" fontId="2" fillId="5" borderId="0" xfId="6" applyFont="1" applyFill="1" applyBorder="1" applyAlignment="1"/>
    <xf numFmtId="0" fontId="2" fillId="5" borderId="7" xfId="6" applyFill="1" applyBorder="1" applyAlignment="1">
      <alignment horizontal="center"/>
    </xf>
    <xf numFmtId="0" fontId="2" fillId="5" borderId="0" xfId="6" applyFont="1" applyFill="1" applyBorder="1" applyAlignment="1">
      <alignment horizontal="left" indent="1"/>
    </xf>
    <xf numFmtId="0" fontId="2" fillId="5" borderId="0" xfId="6" quotePrefix="1" applyFont="1" applyFill="1" applyBorder="1" applyAlignment="1">
      <alignment horizontal="left" indent="2"/>
    </xf>
    <xf numFmtId="0" fontId="2" fillId="0" borderId="0" xfId="6" applyFont="1" applyFill="1" applyBorder="1" applyAlignment="1">
      <alignment horizontal="center"/>
    </xf>
    <xf numFmtId="0" fontId="2" fillId="5" borderId="7" xfId="6" applyFont="1" applyFill="1" applyBorder="1" applyAlignment="1">
      <alignment horizontal="center"/>
    </xf>
    <xf numFmtId="0" fontId="2" fillId="5" borderId="8" xfId="6" applyNumberFormat="1" applyFill="1" applyBorder="1"/>
    <xf numFmtId="0" fontId="2" fillId="5" borderId="0" xfId="6" applyNumberFormat="1" applyFill="1" applyBorder="1"/>
    <xf numFmtId="0" fontId="2" fillId="5" borderId="0" xfId="6" applyFill="1" applyBorder="1" applyAlignment="1"/>
    <xf numFmtId="0" fontId="2" fillId="5" borderId="7" xfId="6" applyFill="1" applyBorder="1"/>
    <xf numFmtId="0" fontId="2" fillId="5" borderId="6" xfId="6" applyNumberFormat="1" applyFill="1" applyBorder="1"/>
    <xf numFmtId="0" fontId="2" fillId="5" borderId="5" xfId="6" applyNumberFormat="1" applyFill="1" applyBorder="1"/>
    <xf numFmtId="0" fontId="3" fillId="5" borderId="5" xfId="6" applyFont="1" applyFill="1" applyBorder="1" applyAlignment="1"/>
    <xf numFmtId="0" fontId="2" fillId="5" borderId="4" xfId="6" applyFill="1" applyBorder="1"/>
    <xf numFmtId="0" fontId="2" fillId="0" borderId="0" xfId="6" applyFont="1" applyFill="1" applyBorder="1" applyAlignment="1">
      <alignment horizontal="left"/>
    </xf>
    <xf numFmtId="10" fontId="2" fillId="0" borderId="0" xfId="6" applyNumberFormat="1"/>
    <xf numFmtId="0" fontId="2" fillId="0" borderId="0" xfId="6" applyNumberFormat="1"/>
    <xf numFmtId="0" fontId="3" fillId="0" borderId="0" xfId="6" applyFont="1" applyFill="1" applyBorder="1"/>
    <xf numFmtId="10" fontId="2" fillId="0" borderId="0" xfId="6" applyNumberFormat="1" applyFont="1" applyFill="1" applyBorder="1" applyAlignment="1"/>
    <xf numFmtId="0" fontId="2" fillId="0" borderId="0" xfId="6" applyFont="1" applyFill="1" applyBorder="1"/>
    <xf numFmtId="0" fontId="2" fillId="0" borderId="0" xfId="6" applyFont="1" applyFill="1" applyBorder="1" applyAlignment="1">
      <alignment horizontal="right"/>
    </xf>
    <xf numFmtId="0" fontId="2" fillId="0" borderId="0" xfId="6" applyNumberFormat="1" applyFont="1" applyFill="1" applyBorder="1" applyAlignment="1"/>
    <xf numFmtId="10" fontId="2" fillId="0" borderId="0" xfId="6" applyNumberFormat="1" applyFont="1"/>
    <xf numFmtId="10" fontId="2" fillId="0" borderId="0" xfId="6" applyNumberFormat="1" applyFill="1" applyBorder="1" applyAlignment="1"/>
    <xf numFmtId="0" fontId="2" fillId="0" borderId="0" xfId="6" applyNumberFormat="1" applyFill="1" applyBorder="1" applyAlignment="1"/>
    <xf numFmtId="0" fontId="2" fillId="0" borderId="0" xfId="6" applyFont="1" applyFill="1" applyBorder="1" applyAlignment="1">
      <alignment horizontal="right" indent="1"/>
    </xf>
    <xf numFmtId="0" fontId="2" fillId="0" borderId="0" xfId="6" applyFill="1" applyBorder="1" applyAlignment="1">
      <alignment horizontal="right" indent="1"/>
    </xf>
    <xf numFmtId="0" fontId="2" fillId="0" borderId="0" xfId="6" applyNumberFormat="1" applyFont="1" applyBorder="1" applyAlignment="1">
      <alignment horizontal="left"/>
    </xf>
    <xf numFmtId="0" fontId="3" fillId="0" borderId="0" xfId="6" applyFont="1" applyFill="1" applyBorder="1" applyAlignment="1"/>
    <xf numFmtId="0" fontId="3" fillId="0" borderId="0" xfId="6" applyFont="1" applyFill="1" applyBorder="1" applyAlignment="1">
      <alignment horizontal="left"/>
    </xf>
    <xf numFmtId="0" fontId="2" fillId="5" borderId="3" xfId="6" applyFont="1" applyFill="1" applyBorder="1"/>
    <xf numFmtId="0" fontId="2" fillId="5" borderId="3" xfId="6" applyFont="1" applyFill="1" applyBorder="1" applyAlignment="1">
      <alignment horizontal="left"/>
    </xf>
    <xf numFmtId="0" fontId="2" fillId="5" borderId="9" xfId="6" applyFont="1" applyFill="1" applyBorder="1" applyAlignment="1">
      <alignment horizontal="right" indent="1"/>
    </xf>
    <xf numFmtId="0" fontId="2" fillId="0" borderId="1" xfId="6" applyFill="1" applyBorder="1" applyAlignment="1">
      <alignment horizontal="center"/>
    </xf>
    <xf numFmtId="0" fontId="3" fillId="0" borderId="1" xfId="6" applyFont="1" applyFill="1" applyBorder="1" applyAlignment="1">
      <alignment horizontal="center"/>
    </xf>
    <xf numFmtId="0" fontId="2" fillId="5" borderId="8" xfId="6" applyFont="1" applyFill="1" applyBorder="1" applyAlignment="1">
      <alignment horizontal="center"/>
    </xf>
    <xf numFmtId="0" fontId="2" fillId="5" borderId="0" xfId="6" applyFont="1" applyFill="1" applyBorder="1"/>
    <xf numFmtId="0" fontId="2" fillId="5" borderId="0" xfId="6" applyFont="1" applyFill="1" applyBorder="1" applyAlignment="1">
      <alignment horizontal="center"/>
    </xf>
    <xf numFmtId="0" fontId="2" fillId="5" borderId="7" xfId="6" applyFont="1" applyFill="1" applyBorder="1" applyAlignment="1">
      <alignment horizontal="right" indent="1"/>
    </xf>
    <xf numFmtId="0" fontId="2" fillId="0" borderId="7" xfId="6" applyFont="1" applyFill="1" applyBorder="1" applyAlignment="1">
      <alignment horizontal="center"/>
    </xf>
    <xf numFmtId="0" fontId="2" fillId="0" borderId="11" xfId="6" applyFont="1" applyFill="1" applyBorder="1" applyAlignment="1">
      <alignment horizontal="center"/>
    </xf>
    <xf numFmtId="0" fontId="2" fillId="0" borderId="0" xfId="6" applyFont="1" applyAlignment="1">
      <alignment horizontal="right"/>
    </xf>
    <xf numFmtId="0" fontId="2" fillId="5" borderId="8" xfId="6" applyFont="1" applyFill="1" applyBorder="1"/>
    <xf numFmtId="0" fontId="2" fillId="0" borderId="7" xfId="6" applyFont="1" applyBorder="1" applyAlignment="1">
      <alignment horizontal="center"/>
    </xf>
    <xf numFmtId="0" fontId="2" fillId="0" borderId="11" xfId="6" applyFont="1" applyBorder="1" applyAlignment="1">
      <alignment horizontal="center"/>
    </xf>
    <xf numFmtId="0" fontId="3" fillId="0" borderId="1" xfId="6" applyFont="1" applyBorder="1" applyAlignment="1">
      <alignment horizontal="center"/>
    </xf>
    <xf numFmtId="2" fontId="2" fillId="0" borderId="7" xfId="6" applyNumberFormat="1" applyFont="1" applyBorder="1" applyAlignment="1">
      <alignment horizontal="center"/>
    </xf>
    <xf numFmtId="2" fontId="2" fillId="0" borderId="11" xfId="6" applyNumberFormat="1" applyFont="1" applyBorder="1" applyAlignment="1">
      <alignment horizontal="center"/>
    </xf>
    <xf numFmtId="0" fontId="2" fillId="5" borderId="0" xfId="6" applyFont="1" applyFill="1" applyBorder="1" applyAlignment="1">
      <alignment horizontal="right" indent="1"/>
    </xf>
    <xf numFmtId="0" fontId="2" fillId="5" borderId="7" xfId="6" applyFont="1" applyFill="1" applyBorder="1"/>
    <xf numFmtId="0" fontId="2" fillId="5" borderId="6" xfId="6" applyFont="1" applyFill="1" applyBorder="1"/>
    <xf numFmtId="0" fontId="2" fillId="5" borderId="5" xfId="6" applyFont="1" applyFill="1" applyBorder="1"/>
    <xf numFmtId="0" fontId="2" fillId="5" borderId="5" xfId="6" applyFont="1" applyFill="1" applyBorder="1" applyAlignment="1">
      <alignment horizontal="left"/>
    </xf>
    <xf numFmtId="0" fontId="12" fillId="5" borderId="5" xfId="6" applyFont="1" applyFill="1" applyBorder="1"/>
    <xf numFmtId="0" fontId="2" fillId="5" borderId="4" xfId="6" applyFont="1" applyFill="1" applyBorder="1"/>
    <xf numFmtId="0" fontId="2" fillId="3" borderId="0" xfId="6" applyFill="1"/>
    <xf numFmtId="0" fontId="12" fillId="3" borderId="0" xfId="6" applyFont="1" applyFill="1" applyAlignment="1">
      <alignment horizontal="left"/>
    </xf>
    <xf numFmtId="0" fontId="12" fillId="0" borderId="0" xfId="6" applyFont="1" applyFill="1" applyAlignment="1">
      <alignment horizontal="right"/>
    </xf>
    <xf numFmtId="0" fontId="12" fillId="2" borderId="0" xfId="6" applyFont="1" applyFill="1" applyAlignment="1">
      <alignment horizontal="right"/>
    </xf>
    <xf numFmtId="164" fontId="12" fillId="11" borderId="0" xfId="6" applyNumberFormat="1" applyFont="1" applyFill="1" applyAlignment="1">
      <alignment horizontal="right"/>
    </xf>
    <xf numFmtId="0" fontId="3" fillId="2" borderId="0" xfId="6" applyFont="1" applyFill="1" applyAlignment="1">
      <alignment horizontal="right"/>
    </xf>
    <xf numFmtId="0" fontId="12" fillId="2" borderId="0" xfId="6" applyFont="1" applyFill="1" applyAlignment="1">
      <alignment horizontal="center"/>
    </xf>
    <xf numFmtId="0" fontId="10" fillId="5" borderId="4" xfId="6" applyFont="1" applyFill="1" applyBorder="1" applyAlignment="1">
      <alignment horizontal="right" indent="1"/>
    </xf>
    <xf numFmtId="168" fontId="11" fillId="5" borderId="5" xfId="6" applyNumberFormat="1" applyFont="1" applyFill="1" applyBorder="1"/>
    <xf numFmtId="168" fontId="11" fillId="5" borderId="6" xfId="6" applyNumberFormat="1" applyFont="1" applyFill="1" applyBorder="1"/>
    <xf numFmtId="0" fontId="11" fillId="5" borderId="7" xfId="6" applyFont="1" applyFill="1" applyBorder="1" applyAlignment="1">
      <alignment horizontal="right" indent="1"/>
    </xf>
    <xf numFmtId="168" fontId="11" fillId="5" borderId="0" xfId="6" applyNumberFormat="1" applyFont="1" applyFill="1" applyBorder="1"/>
    <xf numFmtId="168" fontId="11" fillId="5" borderId="8" xfId="6" applyNumberFormat="1" applyFont="1" applyFill="1" applyBorder="1"/>
    <xf numFmtId="0" fontId="11" fillId="5" borderId="9" xfId="6" applyFont="1" applyFill="1" applyBorder="1" applyAlignment="1">
      <alignment horizontal="right" indent="1"/>
    </xf>
    <xf numFmtId="168" fontId="11" fillId="5" borderId="3" xfId="6" applyNumberFormat="1" applyFont="1" applyFill="1" applyBorder="1" applyAlignment="1">
      <alignment horizontal="left"/>
    </xf>
    <xf numFmtId="168" fontId="16" fillId="5" borderId="3" xfId="6" applyNumberFormat="1" applyFont="1" applyFill="1" applyBorder="1" applyAlignment="1">
      <alignment horizontal="center"/>
    </xf>
    <xf numFmtId="168" fontId="11" fillId="5" borderId="3" xfId="6" applyNumberFormat="1" applyFont="1" applyFill="1" applyBorder="1"/>
    <xf numFmtId="168" fontId="11" fillId="5" borderId="10" xfId="6" applyNumberFormat="1" applyFont="1" applyFill="1" applyBorder="1"/>
    <xf numFmtId="168" fontId="19" fillId="6" borderId="4" xfId="6" applyNumberFormat="1" applyFont="1" applyFill="1" applyBorder="1"/>
    <xf numFmtId="168" fontId="13" fillId="6" borderId="5" xfId="6" applyNumberFormat="1" applyFont="1" applyFill="1" applyBorder="1"/>
    <xf numFmtId="168" fontId="2" fillId="6" borderId="5" xfId="6" applyNumberFormat="1" applyFill="1" applyBorder="1"/>
    <xf numFmtId="168" fontId="2" fillId="6" borderId="6" xfId="6" applyNumberFormat="1" applyFill="1" applyBorder="1"/>
    <xf numFmtId="168" fontId="2" fillId="6" borderId="7" xfId="6" applyNumberFormat="1" applyFill="1" applyBorder="1"/>
    <xf numFmtId="168" fontId="13" fillId="6" borderId="0" xfId="6" quotePrefix="1" applyNumberFormat="1" applyFont="1" applyFill="1" applyBorder="1"/>
    <xf numFmtId="168" fontId="2" fillId="6" borderId="0" xfId="6" applyNumberFormat="1" applyFill="1" applyBorder="1"/>
    <xf numFmtId="168" fontId="2" fillId="6" borderId="8" xfId="6" applyNumberFormat="1" applyFill="1" applyBorder="1"/>
    <xf numFmtId="168" fontId="13" fillId="6" borderId="0" xfId="6" applyNumberFormat="1" applyFont="1" applyFill="1" applyBorder="1"/>
    <xf numFmtId="168" fontId="2" fillId="6" borderId="9" xfId="6" applyNumberFormat="1" applyFill="1" applyBorder="1"/>
    <xf numFmtId="168" fontId="13" fillId="6" borderId="3" xfId="6" applyNumberFormat="1" applyFont="1" applyFill="1" applyBorder="1" applyAlignment="1">
      <alignment horizontal="left" indent="2"/>
    </xf>
    <xf numFmtId="168" fontId="2" fillId="6" borderId="3" xfId="6" applyNumberFormat="1" applyFill="1" applyBorder="1"/>
    <xf numFmtId="168" fontId="2" fillId="6" borderId="10" xfId="6" applyNumberFormat="1" applyFill="1" applyBorder="1"/>
    <xf numFmtId="168" fontId="11" fillId="10" borderId="4" xfId="6" applyNumberFormat="1" applyFont="1" applyFill="1" applyBorder="1"/>
    <xf numFmtId="168" fontId="11" fillId="10" borderId="5" xfId="6" applyNumberFormat="1" applyFont="1" applyFill="1" applyBorder="1"/>
    <xf numFmtId="168" fontId="11" fillId="10" borderId="6" xfId="6" applyNumberFormat="1" applyFont="1" applyFill="1" applyBorder="1"/>
    <xf numFmtId="1" fontId="11" fillId="10" borderId="7" xfId="6" applyNumberFormat="1" applyFont="1" applyFill="1" applyBorder="1" applyAlignment="1">
      <alignment horizontal="right" indent="1"/>
    </xf>
    <xf numFmtId="168" fontId="11" fillId="10" borderId="0" xfId="6" applyNumberFormat="1" applyFont="1" applyFill="1" applyBorder="1"/>
    <xf numFmtId="168" fontId="11" fillId="10" borderId="8" xfId="6" applyNumberFormat="1" applyFont="1" applyFill="1" applyBorder="1"/>
    <xf numFmtId="1" fontId="11" fillId="10" borderId="9" xfId="6" applyNumberFormat="1" applyFont="1" applyFill="1" applyBorder="1" applyAlignment="1">
      <alignment horizontal="right" indent="1"/>
    </xf>
    <xf numFmtId="168" fontId="11" fillId="10" borderId="3" xfId="6" applyNumberFormat="1" applyFont="1" applyFill="1" applyBorder="1"/>
    <xf numFmtId="168" fontId="11" fillId="10" borderId="10" xfId="6" applyNumberFormat="1" applyFont="1" applyFill="1" applyBorder="1"/>
    <xf numFmtId="0" fontId="42" fillId="0" borderId="0" xfId="6" applyFont="1"/>
    <xf numFmtId="0" fontId="13" fillId="0" borderId="0" xfId="6" applyFont="1"/>
    <xf numFmtId="2" fontId="13" fillId="0" borderId="0" xfId="6" applyNumberFormat="1" applyFont="1"/>
    <xf numFmtId="0" fontId="19" fillId="0" borderId="0" xfId="6" applyFont="1" applyFill="1" applyBorder="1" applyAlignment="1">
      <alignment horizontal="centerContinuous"/>
    </xf>
    <xf numFmtId="0" fontId="13" fillId="0" borderId="0" xfId="6" applyFont="1" applyFill="1" applyBorder="1" applyAlignment="1"/>
    <xf numFmtId="0" fontId="13" fillId="10" borderId="4" xfId="6" applyFont="1" applyFill="1" applyBorder="1" applyAlignment="1"/>
    <xf numFmtId="0" fontId="13" fillId="10" borderId="5" xfId="6" applyFont="1" applyFill="1" applyBorder="1"/>
    <xf numFmtId="0" fontId="13" fillId="10" borderId="6" xfId="6" applyFont="1" applyFill="1" applyBorder="1"/>
    <xf numFmtId="0" fontId="13" fillId="10" borderId="7" xfId="6" applyFont="1" applyFill="1" applyBorder="1" applyAlignment="1"/>
    <xf numFmtId="0" fontId="13" fillId="10" borderId="0" xfId="6" applyFont="1" applyFill="1" applyBorder="1"/>
    <xf numFmtId="0" fontId="13" fillId="10" borderId="8" xfId="6" applyFont="1" applyFill="1" applyBorder="1"/>
    <xf numFmtId="0" fontId="13" fillId="10" borderId="7" xfId="6" applyFont="1" applyFill="1" applyBorder="1"/>
    <xf numFmtId="0" fontId="19" fillId="10" borderId="7" xfId="6" applyFont="1" applyFill="1" applyBorder="1" applyAlignment="1">
      <alignment horizontal="center"/>
    </xf>
    <xf numFmtId="0" fontId="13" fillId="10" borderId="0" xfId="6" applyFont="1" applyFill="1" applyBorder="1" applyAlignment="1">
      <alignment horizontal="left"/>
    </xf>
    <xf numFmtId="0" fontId="19" fillId="10" borderId="0" xfId="6" applyFont="1" applyFill="1" applyBorder="1" applyAlignment="1">
      <alignment horizontal="center"/>
    </xf>
    <xf numFmtId="0" fontId="13" fillId="10" borderId="9" xfId="6" applyFont="1" applyFill="1" applyBorder="1" applyAlignment="1"/>
    <xf numFmtId="0" fontId="13" fillId="10" borderId="3" xfId="6" applyFont="1" applyFill="1" applyBorder="1" applyAlignment="1"/>
    <xf numFmtId="0" fontId="13" fillId="10" borderId="3" xfId="6" applyFont="1" applyFill="1" applyBorder="1"/>
    <xf numFmtId="0" fontId="13" fillId="10" borderId="10" xfId="6" applyFont="1" applyFill="1" applyBorder="1"/>
    <xf numFmtId="0" fontId="19" fillId="0" borderId="0" xfId="6" applyFont="1" applyFill="1" applyBorder="1" applyAlignment="1">
      <alignment horizontal="center"/>
    </xf>
    <xf numFmtId="2" fontId="2" fillId="0" borderId="0" xfId="6" applyNumberFormat="1"/>
    <xf numFmtId="0" fontId="0" fillId="0" borderId="0" xfId="0" applyNumberFormat="1" applyFill="1" applyBorder="1" applyAlignment="1"/>
    <xf numFmtId="0" fontId="0" fillId="0" borderId="0" xfId="0" applyFill="1" applyBorder="1" applyAlignment="1"/>
    <xf numFmtId="10" fontId="0" fillId="0" borderId="0" xfId="0" applyNumberFormat="1" applyFill="1" applyBorder="1" applyAlignment="1"/>
    <xf numFmtId="0" fontId="0" fillId="0" borderId="12" xfId="0" applyFill="1" applyBorder="1" applyAlignment="1"/>
    <xf numFmtId="10" fontId="0" fillId="0" borderId="12" xfId="0" applyNumberFormat="1" applyFill="1" applyBorder="1" applyAlignment="1"/>
    <xf numFmtId="0" fontId="18" fillId="0" borderId="13" xfId="0" applyFont="1" applyFill="1" applyBorder="1" applyAlignment="1">
      <alignment horizontal="center"/>
    </xf>
    <xf numFmtId="166" fontId="44" fillId="14" borderId="14" xfId="7" applyNumberFormat="1" applyFont="1" applyFill="1" applyBorder="1"/>
    <xf numFmtId="166" fontId="43" fillId="12" borderId="15" xfId="0" applyNumberFormat="1" applyFont="1" applyFill="1" applyBorder="1"/>
    <xf numFmtId="166" fontId="44" fillId="13" borderId="14" xfId="7" applyNumberFormat="1" applyFont="1" applyFill="1" applyBorder="1"/>
    <xf numFmtId="0" fontId="43" fillId="12" borderId="0" xfId="0" applyNumberFormat="1" applyFont="1" applyFill="1" applyBorder="1" applyAlignment="1">
      <alignment horizontal="center" wrapText="1"/>
    </xf>
    <xf numFmtId="166" fontId="43" fillId="12" borderId="16" xfId="0" applyNumberFormat="1" applyFont="1" applyFill="1" applyBorder="1" applyAlignment="1">
      <alignment horizontal="center"/>
    </xf>
    <xf numFmtId="166" fontId="43" fillId="12" borderId="16" xfId="0" applyNumberFormat="1" applyFont="1" applyFill="1" applyBorder="1" applyAlignment="1">
      <alignment horizontal="center" wrapText="1"/>
    </xf>
    <xf numFmtId="0" fontId="43" fillId="12" borderId="16" xfId="0" applyNumberFormat="1" applyFont="1" applyFill="1" applyBorder="1" applyAlignment="1">
      <alignment horizontal="center"/>
    </xf>
    <xf numFmtId="0" fontId="44" fillId="13" borderId="15" xfId="6" applyNumberFormat="1" applyFont="1" applyFill="1" applyBorder="1" applyAlignment="1"/>
    <xf numFmtId="166" fontId="44" fillId="13" borderId="15" xfId="7" applyNumberFormat="1" applyFont="1" applyFill="1" applyBorder="1"/>
    <xf numFmtId="0" fontId="44" fillId="14" borderId="18" xfId="6" applyNumberFormat="1" applyFont="1" applyFill="1" applyBorder="1" applyAlignment="1"/>
    <xf numFmtId="167" fontId="44" fillId="14" borderId="14" xfId="6" applyNumberFormat="1" applyFont="1" applyFill="1" applyBorder="1" applyAlignment="1">
      <alignment horizontal="center"/>
    </xf>
    <xf numFmtId="0" fontId="44" fillId="14" borderId="14" xfId="6" applyNumberFormat="1" applyFont="1" applyFill="1" applyBorder="1" applyAlignment="1"/>
    <xf numFmtId="9" fontId="44" fillId="14" borderId="14" xfId="2" applyNumberFormat="1" applyFont="1" applyFill="1" applyBorder="1" applyAlignment="1"/>
    <xf numFmtId="166" fontId="44" fillId="14" borderId="14" xfId="7" applyNumberFormat="1" applyFont="1" applyFill="1" applyBorder="1" applyAlignment="1"/>
    <xf numFmtId="0" fontId="44" fillId="13" borderId="18" xfId="6" applyNumberFormat="1" applyFont="1" applyFill="1" applyBorder="1" applyAlignment="1"/>
    <xf numFmtId="167" fontId="44" fillId="13" borderId="14" xfId="6" applyNumberFormat="1" applyFont="1" applyFill="1" applyBorder="1" applyAlignment="1">
      <alignment horizontal="center"/>
    </xf>
    <xf numFmtId="0" fontId="44" fillId="13" borderId="14" xfId="6" applyNumberFormat="1" applyFont="1" applyFill="1" applyBorder="1" applyAlignment="1"/>
    <xf numFmtId="9" fontId="44" fillId="13" borderId="14" xfId="2" applyNumberFormat="1" applyFont="1" applyFill="1" applyBorder="1" applyAlignment="1"/>
    <xf numFmtId="166" fontId="44" fillId="13" borderId="14" xfId="7" applyNumberFormat="1" applyFont="1" applyFill="1" applyBorder="1" applyAlignment="1"/>
    <xf numFmtId="0" fontId="44" fillId="14" borderId="14" xfId="6" applyNumberFormat="1" applyFont="1" applyFill="1" applyBorder="1" applyAlignment="1">
      <alignment horizontal="left"/>
    </xf>
    <xf numFmtId="0" fontId="44" fillId="14" borderId="17" xfId="6" applyNumberFormat="1" applyFont="1" applyFill="1" applyBorder="1" applyAlignment="1"/>
    <xf numFmtId="167" fontId="44" fillId="14" borderId="15" xfId="6" applyNumberFormat="1" applyFont="1" applyFill="1" applyBorder="1" applyAlignment="1">
      <alignment horizontal="center"/>
    </xf>
    <xf numFmtId="0" fontId="44" fillId="14" borderId="15" xfId="6" applyNumberFormat="1" applyFont="1" applyFill="1" applyBorder="1" applyAlignment="1"/>
    <xf numFmtId="9" fontId="44" fillId="14" borderId="15" xfId="2" applyNumberFormat="1" applyFont="1" applyFill="1" applyBorder="1" applyAlignment="1"/>
    <xf numFmtId="166" fontId="44" fillId="14" borderId="15" xfId="7" applyNumberFormat="1" applyFont="1" applyFill="1" applyBorder="1" applyAlignment="1"/>
    <xf numFmtId="166" fontId="44" fillId="14" borderId="15" xfId="7" applyNumberFormat="1" applyFont="1" applyFill="1" applyBorder="1"/>
    <xf numFmtId="0" fontId="43" fillId="12" borderId="15" xfId="0" applyNumberFormat="1" applyFont="1" applyFill="1" applyBorder="1" applyAlignment="1"/>
    <xf numFmtId="166" fontId="43" fillId="12" borderId="16" xfId="7" applyNumberFormat="1" applyFont="1" applyFill="1" applyBorder="1" applyAlignment="1">
      <alignment horizontal="center"/>
    </xf>
    <xf numFmtId="0" fontId="45" fillId="13" borderId="17" xfId="0" applyNumberFormat="1" applyFont="1" applyFill="1" applyBorder="1" applyAlignment="1"/>
    <xf numFmtId="0" fontId="45" fillId="13" borderId="15" xfId="0" applyNumberFormat="1" applyFont="1" applyFill="1" applyBorder="1" applyAlignment="1">
      <alignment horizontal="center"/>
    </xf>
    <xf numFmtId="0" fontId="45" fillId="13" borderId="15" xfId="0" applyNumberFormat="1" applyFont="1" applyFill="1" applyBorder="1" applyAlignment="1"/>
    <xf numFmtId="166" fontId="45" fillId="13" borderId="15" xfId="0" applyNumberFormat="1" applyFont="1" applyFill="1" applyBorder="1"/>
    <xf numFmtId="0" fontId="2" fillId="5" borderId="0" xfId="0" applyFont="1" applyFill="1" applyBorder="1"/>
    <xf numFmtId="169" fontId="0" fillId="0" borderId="0" xfId="0" applyNumberFormat="1"/>
    <xf numFmtId="8" fontId="0" fillId="0" borderId="0" xfId="0" applyNumberFormat="1"/>
    <xf numFmtId="170" fontId="0" fillId="0" borderId="0" xfId="2" applyNumberFormat="1" applyFont="1"/>
    <xf numFmtId="0" fontId="23" fillId="0" borderId="0" xfId="3" applyFont="1" applyFill="1" applyAlignment="1">
      <alignment horizontal="center"/>
    </xf>
    <xf numFmtId="0" fontId="24" fillId="0" borderId="0" xfId="3" applyFont="1" applyFill="1" applyAlignment="1">
      <alignment horizontal="center"/>
    </xf>
    <xf numFmtId="0" fontId="30" fillId="0" borderId="0" xfId="6" applyFont="1" applyFill="1" applyBorder="1" applyAlignment="1">
      <alignment horizontal="center"/>
    </xf>
    <xf numFmtId="0" fontId="31" fillId="8" borderId="0" xfId="6" applyFont="1" applyFill="1" applyBorder="1" applyAlignment="1">
      <alignment horizontal="center" vertical="center"/>
    </xf>
  </cellXfs>
  <cellStyles count="9">
    <cellStyle name="Comma 2" xfId="5"/>
    <cellStyle name="Currency 2" xfId="7"/>
    <cellStyle name="Good" xfId="3" builtinId="26"/>
    <cellStyle name="Hyperlink" xfId="1" builtinId="8"/>
    <cellStyle name="Hyperlink 2" xfId="8"/>
    <cellStyle name="Normal" xfId="0" builtinId="0"/>
    <cellStyle name="Normal 2" xfId="4"/>
    <cellStyle name="Normal 3" xfId="6"/>
    <cellStyle name="Percent" xfId="2" builtinId="5"/>
  </cellStyles>
  <dxfs count="2">
    <dxf>
      <fill>
        <patternFill>
          <bgColor rgb="FF00B050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worksheet" Target="worksheets/sheet11.xml"/><Relationship Id="rId17" Type="http://schemas.openxmlformats.org/officeDocument/2006/relationships/styles" Target="styles.xml"/><Relationship Id="rId2" Type="http://schemas.openxmlformats.org/officeDocument/2006/relationships/worksheet" Target="worksheets/sheet1.xml"/><Relationship Id="rId16" Type="http://schemas.openxmlformats.org/officeDocument/2006/relationships/theme" Target="theme/theme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4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9.xml"/><Relationship Id="rId19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'College Majors'!$A$5:$A$11</c:f>
              <c:strCache>
                <c:ptCount val="7"/>
                <c:pt idx="0">
                  <c:v>Arts</c:v>
                </c:pt>
                <c:pt idx="1">
                  <c:v>Business</c:v>
                </c:pt>
                <c:pt idx="2">
                  <c:v>Education</c:v>
                </c:pt>
                <c:pt idx="3">
                  <c:v>Humanities &amp; Social Science</c:v>
                </c:pt>
                <c:pt idx="4">
                  <c:v>Science &amp; Health</c:v>
                </c:pt>
                <c:pt idx="5">
                  <c:v>Technology &amp; Computing</c:v>
                </c:pt>
                <c:pt idx="6">
                  <c:v>Undeclared</c:v>
                </c:pt>
              </c:strCache>
            </c:strRef>
          </c:cat>
          <c:val>
            <c:numRef>
              <c:f>'College Majors'!$B$5:$B$11</c:f>
              <c:numCache>
                <c:formatCode>_(* #,##0_);_(* \(#,##0\);_(* "-"??_);_(@_)</c:formatCode>
                <c:ptCount val="7"/>
                <c:pt idx="0">
                  <c:v>950</c:v>
                </c:pt>
                <c:pt idx="1">
                  <c:v>3975</c:v>
                </c:pt>
                <c:pt idx="2">
                  <c:v>1500</c:v>
                </c:pt>
                <c:pt idx="3">
                  <c:v>2300</c:v>
                </c:pt>
                <c:pt idx="4">
                  <c:v>1895</c:v>
                </c:pt>
                <c:pt idx="5">
                  <c:v>4500</c:v>
                </c:pt>
                <c:pt idx="6">
                  <c:v>5200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'College Majors'!$A$5:$A$11</c:f>
              <c:strCache>
                <c:ptCount val="7"/>
                <c:pt idx="0">
                  <c:v>Arts</c:v>
                </c:pt>
                <c:pt idx="1">
                  <c:v>Business</c:v>
                </c:pt>
                <c:pt idx="2">
                  <c:v>Education</c:v>
                </c:pt>
                <c:pt idx="3">
                  <c:v>Humanities &amp; Social Science</c:v>
                </c:pt>
                <c:pt idx="4">
                  <c:v>Science &amp; Health</c:v>
                </c:pt>
                <c:pt idx="5">
                  <c:v>Technology &amp; Computing</c:v>
                </c:pt>
                <c:pt idx="6">
                  <c:v>Undeclared</c:v>
                </c:pt>
              </c:strCache>
            </c:strRef>
          </c:cat>
          <c:val>
            <c:numRef>
              <c:f>'College Majors'!$C$5:$C$11</c:f>
              <c:numCache>
                <c:formatCode>_(* #,##0_);_(* \(#,##0\);_(* "-"??_);_(@_)</c:formatCode>
                <c:ptCount val="7"/>
                <c:pt idx="0">
                  <c:v>1000</c:v>
                </c:pt>
                <c:pt idx="1">
                  <c:v>3650</c:v>
                </c:pt>
                <c:pt idx="2">
                  <c:v>1425</c:v>
                </c:pt>
                <c:pt idx="3">
                  <c:v>2250</c:v>
                </c:pt>
                <c:pt idx="4">
                  <c:v>1650</c:v>
                </c:pt>
                <c:pt idx="5">
                  <c:v>4325</c:v>
                </c:pt>
                <c:pt idx="6">
                  <c:v>5500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8526080"/>
        <c:axId val="171499520"/>
      </c:barChart>
      <c:catAx>
        <c:axId val="1485260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71499520"/>
        <c:crosses val="autoZero"/>
        <c:auto val="1"/>
        <c:lblAlgn val="ctr"/>
        <c:lblOffset val="100"/>
        <c:noMultiLvlLbl val="0"/>
      </c:catAx>
      <c:valAx>
        <c:axId val="171499520"/>
        <c:scaling>
          <c:orientation val="minMax"/>
        </c:scaling>
        <c:delete val="0"/>
        <c:axPos val="l"/>
        <c:majorGridlines/>
        <c:numFmt formatCode="_(* #,##0_);_(* \(#,##0\);_(* &quot;-&quot;??_);_(@_)" sourceLinked="1"/>
        <c:majorTickMark val="out"/>
        <c:minorTickMark val="none"/>
        <c:tickLblPos val="nextTo"/>
        <c:crossAx val="1485260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1"/>
          <c:val>
            <c:numRef>
              <c:f>StuRec!$C$50:$C$58</c:f>
              <c:numCache>
                <c:formatCode>General</c:formatCode>
                <c:ptCount val="9"/>
                <c:pt idx="0">
                  <c:v>90</c:v>
                </c:pt>
                <c:pt idx="1">
                  <c:v>80</c:v>
                </c:pt>
                <c:pt idx="2">
                  <c:v>20</c:v>
                </c:pt>
                <c:pt idx="3">
                  <c:v>70</c:v>
                </c:pt>
                <c:pt idx="4">
                  <c:v>65</c:v>
                </c:pt>
                <c:pt idx="5">
                  <c:v>12</c:v>
                </c:pt>
                <c:pt idx="6">
                  <c:v>35</c:v>
                </c:pt>
                <c:pt idx="7">
                  <c:v>99</c:v>
                </c:pt>
                <c:pt idx="8">
                  <c:v>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6568960"/>
        <c:axId val="246049024"/>
      </c:lineChart>
      <c:lineChart>
        <c:grouping val="standard"/>
        <c:varyColors val="0"/>
        <c:ser>
          <c:idx val="0"/>
          <c:order val="0"/>
          <c:val>
            <c:numRef>
              <c:f>StuRec!$B$50:$B$58</c:f>
              <c:numCache>
                <c:formatCode>General</c:formatCode>
                <c:ptCount val="9"/>
                <c:pt idx="0">
                  <c:v>10</c:v>
                </c:pt>
                <c:pt idx="1">
                  <c:v>9</c:v>
                </c:pt>
                <c:pt idx="2">
                  <c:v>1</c:v>
                </c:pt>
                <c:pt idx="3">
                  <c:v>8</c:v>
                </c:pt>
                <c:pt idx="4">
                  <c:v>6</c:v>
                </c:pt>
                <c:pt idx="5">
                  <c:v>2</c:v>
                </c:pt>
                <c:pt idx="6">
                  <c:v>3</c:v>
                </c:pt>
                <c:pt idx="7">
                  <c:v>10</c:v>
                </c:pt>
                <c:pt idx="8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6569984"/>
        <c:axId val="246049600"/>
      </c:lineChart>
      <c:catAx>
        <c:axId val="246568960"/>
        <c:scaling>
          <c:orientation val="minMax"/>
        </c:scaling>
        <c:delete val="0"/>
        <c:axPos val="b"/>
        <c:majorTickMark val="out"/>
        <c:minorTickMark val="none"/>
        <c:tickLblPos val="nextTo"/>
        <c:crossAx val="246049024"/>
        <c:crosses val="autoZero"/>
        <c:auto val="1"/>
        <c:lblAlgn val="ctr"/>
        <c:lblOffset val="100"/>
        <c:noMultiLvlLbl val="0"/>
      </c:catAx>
      <c:valAx>
        <c:axId val="246049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46568960"/>
        <c:crosses val="autoZero"/>
        <c:crossBetween val="between"/>
      </c:valAx>
      <c:valAx>
        <c:axId val="24604960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246569984"/>
        <c:crosses val="max"/>
        <c:crossBetween val="between"/>
      </c:valAx>
      <c:catAx>
        <c:axId val="246569984"/>
        <c:scaling>
          <c:orientation val="minMax"/>
        </c:scaling>
        <c:delete val="1"/>
        <c:axPos val="b"/>
        <c:majorTickMark val="out"/>
        <c:minorTickMark val="none"/>
        <c:tickLblPos val="nextTo"/>
        <c:crossAx val="246049600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AU"/>
              <a:t>Algae Growth Rate</a:t>
            </a:r>
          </a:p>
        </c:rich>
      </c:tx>
      <c:layout>
        <c:manualLayout>
          <c:xMode val="edge"/>
          <c:yMode val="edge"/>
          <c:x val="0.35972901413639075"/>
          <c:y val="3.20855767534986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792853912257098E-2"/>
          <c:y val="0.15179048637092557"/>
          <c:w val="0.87924016282225237"/>
          <c:h val="0.7268840192410476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Trendline!$B$2</c:f>
              <c:strCache>
                <c:ptCount val="1"/>
                <c:pt idx="0">
                  <c:v>Population (millions)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0000"/>
                </a:solidFill>
                <a:prstDash val="solid"/>
              </a:ln>
            </c:spPr>
            <c:trendlineType val="exp"/>
            <c:dispRSqr val="1"/>
            <c:dispEq val="1"/>
            <c:trendlineLbl>
              <c:layout>
                <c:manualLayout>
                  <c:xMode val="edge"/>
                  <c:yMode val="edge"/>
                  <c:x val="0.49773810641670763"/>
                  <c:y val="0.24866310160427821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Trendline!$A$3:$A$12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Trendline!$B$3:$B$12</c:f>
              <c:numCache>
                <c:formatCode>0.00</c:formatCode>
                <c:ptCount val="10"/>
                <c:pt idx="0">
                  <c:v>1</c:v>
                </c:pt>
                <c:pt idx="1">
                  <c:v>1.1200000000000001</c:v>
                </c:pt>
                <c:pt idx="2">
                  <c:v>1.92</c:v>
                </c:pt>
                <c:pt idx="3">
                  <c:v>2.65</c:v>
                </c:pt>
                <c:pt idx="4">
                  <c:v>4.12</c:v>
                </c:pt>
                <c:pt idx="5">
                  <c:v>6.41</c:v>
                </c:pt>
                <c:pt idx="6">
                  <c:v>8.66</c:v>
                </c:pt>
                <c:pt idx="7">
                  <c:v>14.36</c:v>
                </c:pt>
                <c:pt idx="8">
                  <c:v>23.34</c:v>
                </c:pt>
                <c:pt idx="9">
                  <c:v>34.22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6051328"/>
        <c:axId val="246051904"/>
      </c:scatterChart>
      <c:valAx>
        <c:axId val="246051328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Day</a:t>
                </a:r>
              </a:p>
            </c:rich>
          </c:tx>
          <c:layout>
            <c:manualLayout>
              <c:xMode val="edge"/>
              <c:yMode val="edge"/>
              <c:x val="0.51357507943086067"/>
              <c:y val="0.927807517143361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6051904"/>
        <c:crosses val="autoZero"/>
        <c:crossBetween val="midCat"/>
      </c:valAx>
      <c:valAx>
        <c:axId val="246051904"/>
        <c:scaling>
          <c:orientation val="minMax"/>
          <c:max val="40"/>
        </c:scaling>
        <c:delete val="0"/>
        <c:axPos val="l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Population (millions)</a:t>
                </a:r>
              </a:p>
            </c:rich>
          </c:tx>
          <c:layout>
            <c:manualLayout>
              <c:xMode val="edge"/>
              <c:yMode val="edge"/>
              <c:x val="1.1312105723626661E-2"/>
              <c:y val="0.307486539479009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605132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89" r="0.75000000000000289" t="1" header="0.5" footer="0.5"/>
    <c:pageSetup paperSize="9" orientation="landscape" horizontalDpi="1200" verticalDpi="96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Trendline!$B$1:$B$2</c:f>
              <c:strCache>
                <c:ptCount val="1"/>
                <c:pt idx="0">
                  <c:v>Algal Growth Rate Population (millions)</c:v>
                </c:pt>
              </c:strCache>
            </c:strRef>
          </c:tx>
          <c:marker>
            <c:symbol val="none"/>
          </c:marker>
          <c:trendline>
            <c:trendlineType val="exp"/>
            <c:forward val="5"/>
            <c:backward val="10"/>
            <c:dispRSqr val="1"/>
            <c:dispEq val="0"/>
            <c:trendlineLbl>
              <c:numFmt formatCode="General" sourceLinked="0"/>
            </c:trendlineLbl>
          </c:trendline>
          <c:xVal>
            <c:numRef>
              <c:f>Trendline!$A$3:$A$12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Trendline!$B$3:$B$12</c:f>
              <c:numCache>
                <c:formatCode>0.00</c:formatCode>
                <c:ptCount val="10"/>
                <c:pt idx="0">
                  <c:v>1</c:v>
                </c:pt>
                <c:pt idx="1">
                  <c:v>1.1200000000000001</c:v>
                </c:pt>
                <c:pt idx="2">
                  <c:v>1.92</c:v>
                </c:pt>
                <c:pt idx="3">
                  <c:v>2.65</c:v>
                </c:pt>
                <c:pt idx="4">
                  <c:v>4.12</c:v>
                </c:pt>
                <c:pt idx="5">
                  <c:v>6.41</c:v>
                </c:pt>
                <c:pt idx="6">
                  <c:v>8.66</c:v>
                </c:pt>
                <c:pt idx="7">
                  <c:v>14.36</c:v>
                </c:pt>
                <c:pt idx="8">
                  <c:v>23.34</c:v>
                </c:pt>
                <c:pt idx="9">
                  <c:v>34.22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6053632"/>
        <c:axId val="246054208"/>
      </c:scatterChart>
      <c:valAx>
        <c:axId val="246053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46054208"/>
        <c:crosses val="autoZero"/>
        <c:crossBetween val="midCat"/>
      </c:valAx>
      <c:valAx>
        <c:axId val="24605420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460536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CO2Trendline!$B$1</c:f>
              <c:strCache>
                <c:ptCount val="1"/>
                <c:pt idx="0">
                  <c:v>CO2 Concentration (ppm)</c:v>
                </c:pt>
              </c:strCache>
            </c:strRef>
          </c:tx>
          <c:marker>
            <c:symbol val="none"/>
          </c:marker>
          <c:trendline>
            <c:trendlineType val="linear"/>
            <c:dispRSqr val="0"/>
            <c:dispEq val="0"/>
          </c:trendline>
          <c:xVal>
            <c:numRef>
              <c:f>CO2Trendline!$A$2:$A$653</c:f>
              <c:numCache>
                <c:formatCode>General</c:formatCode>
                <c:ptCount val="652"/>
                <c:pt idx="0">
                  <c:v>1958.2080000000001</c:v>
                </c:pt>
                <c:pt idx="1">
                  <c:v>1958.2919999999999</c:v>
                </c:pt>
                <c:pt idx="2">
                  <c:v>1958.375</c:v>
                </c:pt>
                <c:pt idx="3">
                  <c:v>1958.4580000000001</c:v>
                </c:pt>
                <c:pt idx="4">
                  <c:v>1958.5419999999999</c:v>
                </c:pt>
                <c:pt idx="5">
                  <c:v>1958.625</c:v>
                </c:pt>
                <c:pt idx="6">
                  <c:v>1958.7080000000001</c:v>
                </c:pt>
                <c:pt idx="7">
                  <c:v>1958.7919999999999</c:v>
                </c:pt>
                <c:pt idx="8">
                  <c:v>1958.875</c:v>
                </c:pt>
                <c:pt idx="9">
                  <c:v>1958.9580000000001</c:v>
                </c:pt>
                <c:pt idx="10">
                  <c:v>1959.0419999999999</c:v>
                </c:pt>
                <c:pt idx="11">
                  <c:v>1959.125</c:v>
                </c:pt>
                <c:pt idx="12">
                  <c:v>1959.2080000000001</c:v>
                </c:pt>
                <c:pt idx="13">
                  <c:v>1959.2919999999999</c:v>
                </c:pt>
                <c:pt idx="14">
                  <c:v>1959.375</c:v>
                </c:pt>
                <c:pt idx="15">
                  <c:v>1959.4580000000001</c:v>
                </c:pt>
                <c:pt idx="16">
                  <c:v>1959.5419999999999</c:v>
                </c:pt>
                <c:pt idx="17">
                  <c:v>1959.625</c:v>
                </c:pt>
                <c:pt idx="18">
                  <c:v>1959.7080000000001</c:v>
                </c:pt>
                <c:pt idx="19">
                  <c:v>1959.7919999999999</c:v>
                </c:pt>
                <c:pt idx="20">
                  <c:v>1959.875</c:v>
                </c:pt>
                <c:pt idx="21">
                  <c:v>1959.9580000000001</c:v>
                </c:pt>
                <c:pt idx="22">
                  <c:v>1960.0419999999999</c:v>
                </c:pt>
                <c:pt idx="23">
                  <c:v>1960.125</c:v>
                </c:pt>
                <c:pt idx="24">
                  <c:v>1960.2080000000001</c:v>
                </c:pt>
                <c:pt idx="25">
                  <c:v>1960.2919999999999</c:v>
                </c:pt>
                <c:pt idx="26">
                  <c:v>1960.375</c:v>
                </c:pt>
                <c:pt idx="27">
                  <c:v>1960.4580000000001</c:v>
                </c:pt>
                <c:pt idx="28">
                  <c:v>1960.5419999999999</c:v>
                </c:pt>
                <c:pt idx="29">
                  <c:v>1960.625</c:v>
                </c:pt>
                <c:pt idx="30">
                  <c:v>1960.7080000000001</c:v>
                </c:pt>
                <c:pt idx="31">
                  <c:v>1960.7919999999999</c:v>
                </c:pt>
                <c:pt idx="32">
                  <c:v>1960.875</c:v>
                </c:pt>
                <c:pt idx="33">
                  <c:v>1960.9580000000001</c:v>
                </c:pt>
                <c:pt idx="34">
                  <c:v>1961.0419999999999</c:v>
                </c:pt>
                <c:pt idx="35">
                  <c:v>1961.125</c:v>
                </c:pt>
                <c:pt idx="36">
                  <c:v>1961.2080000000001</c:v>
                </c:pt>
                <c:pt idx="37">
                  <c:v>1961.2919999999999</c:v>
                </c:pt>
                <c:pt idx="38">
                  <c:v>1961.375</c:v>
                </c:pt>
                <c:pt idx="39">
                  <c:v>1961.4580000000001</c:v>
                </c:pt>
                <c:pt idx="40">
                  <c:v>1961.5419999999999</c:v>
                </c:pt>
                <c:pt idx="41">
                  <c:v>1961.625</c:v>
                </c:pt>
                <c:pt idx="42">
                  <c:v>1961.7080000000001</c:v>
                </c:pt>
                <c:pt idx="43">
                  <c:v>1961.7919999999999</c:v>
                </c:pt>
                <c:pt idx="44">
                  <c:v>1961.875</c:v>
                </c:pt>
                <c:pt idx="45">
                  <c:v>1961.9580000000001</c:v>
                </c:pt>
                <c:pt idx="46">
                  <c:v>1962.0419999999999</c:v>
                </c:pt>
                <c:pt idx="47">
                  <c:v>1962.125</c:v>
                </c:pt>
                <c:pt idx="48">
                  <c:v>1962.2080000000001</c:v>
                </c:pt>
                <c:pt idx="49">
                  <c:v>1962.2919999999999</c:v>
                </c:pt>
                <c:pt idx="50">
                  <c:v>1962.375</c:v>
                </c:pt>
                <c:pt idx="51">
                  <c:v>1962.4580000000001</c:v>
                </c:pt>
                <c:pt idx="52">
                  <c:v>1962.5419999999999</c:v>
                </c:pt>
                <c:pt idx="53">
                  <c:v>1962.625</c:v>
                </c:pt>
                <c:pt idx="54">
                  <c:v>1962.7080000000001</c:v>
                </c:pt>
                <c:pt idx="55">
                  <c:v>1962.7919999999999</c:v>
                </c:pt>
                <c:pt idx="56">
                  <c:v>1962.875</c:v>
                </c:pt>
                <c:pt idx="57">
                  <c:v>1962.9580000000001</c:v>
                </c:pt>
                <c:pt idx="58">
                  <c:v>1963.0419999999999</c:v>
                </c:pt>
                <c:pt idx="59">
                  <c:v>1963.125</c:v>
                </c:pt>
                <c:pt idx="60">
                  <c:v>1963.2080000000001</c:v>
                </c:pt>
                <c:pt idx="61">
                  <c:v>1963.2919999999999</c:v>
                </c:pt>
                <c:pt idx="62">
                  <c:v>1963.375</c:v>
                </c:pt>
                <c:pt idx="63">
                  <c:v>1963.4580000000001</c:v>
                </c:pt>
                <c:pt idx="64">
                  <c:v>1963.5419999999999</c:v>
                </c:pt>
                <c:pt idx="65">
                  <c:v>1963.625</c:v>
                </c:pt>
                <c:pt idx="66">
                  <c:v>1963.7080000000001</c:v>
                </c:pt>
                <c:pt idx="67">
                  <c:v>1963.7919999999999</c:v>
                </c:pt>
                <c:pt idx="68">
                  <c:v>1963.875</c:v>
                </c:pt>
                <c:pt idx="69">
                  <c:v>1963.9580000000001</c:v>
                </c:pt>
                <c:pt idx="70">
                  <c:v>1964.0419999999999</c:v>
                </c:pt>
                <c:pt idx="71">
                  <c:v>1964.125</c:v>
                </c:pt>
                <c:pt idx="72">
                  <c:v>1964.2080000000001</c:v>
                </c:pt>
                <c:pt idx="73">
                  <c:v>1964.2919999999999</c:v>
                </c:pt>
                <c:pt idx="74">
                  <c:v>1964.375</c:v>
                </c:pt>
                <c:pt idx="75">
                  <c:v>1964.4580000000001</c:v>
                </c:pt>
                <c:pt idx="76">
                  <c:v>1964.5419999999999</c:v>
                </c:pt>
                <c:pt idx="77">
                  <c:v>1964.625</c:v>
                </c:pt>
                <c:pt idx="78">
                  <c:v>1964.7080000000001</c:v>
                </c:pt>
                <c:pt idx="79">
                  <c:v>1964.7919999999999</c:v>
                </c:pt>
                <c:pt idx="80">
                  <c:v>1964.875</c:v>
                </c:pt>
                <c:pt idx="81">
                  <c:v>1964.9580000000001</c:v>
                </c:pt>
                <c:pt idx="82">
                  <c:v>1965.0419999999999</c:v>
                </c:pt>
                <c:pt idx="83">
                  <c:v>1965.125</c:v>
                </c:pt>
                <c:pt idx="84">
                  <c:v>1965.2080000000001</c:v>
                </c:pt>
                <c:pt idx="85">
                  <c:v>1965.2919999999999</c:v>
                </c:pt>
                <c:pt idx="86">
                  <c:v>1965.375</c:v>
                </c:pt>
                <c:pt idx="87">
                  <c:v>1965.4580000000001</c:v>
                </c:pt>
                <c:pt idx="88">
                  <c:v>1965.5419999999999</c:v>
                </c:pt>
                <c:pt idx="89">
                  <c:v>1965.625</c:v>
                </c:pt>
                <c:pt idx="90">
                  <c:v>1965.7080000000001</c:v>
                </c:pt>
                <c:pt idx="91">
                  <c:v>1965.7919999999999</c:v>
                </c:pt>
                <c:pt idx="92">
                  <c:v>1965.875</c:v>
                </c:pt>
                <c:pt idx="93">
                  <c:v>1965.9580000000001</c:v>
                </c:pt>
                <c:pt idx="94">
                  <c:v>1966.0419999999999</c:v>
                </c:pt>
                <c:pt idx="95">
                  <c:v>1966.125</c:v>
                </c:pt>
                <c:pt idx="96">
                  <c:v>1966.2080000000001</c:v>
                </c:pt>
                <c:pt idx="97">
                  <c:v>1966.2919999999999</c:v>
                </c:pt>
                <c:pt idx="98">
                  <c:v>1966.375</c:v>
                </c:pt>
                <c:pt idx="99">
                  <c:v>1966.4580000000001</c:v>
                </c:pt>
                <c:pt idx="100">
                  <c:v>1966.5419999999999</c:v>
                </c:pt>
                <c:pt idx="101">
                  <c:v>1966.625</c:v>
                </c:pt>
                <c:pt idx="102">
                  <c:v>1966.7080000000001</c:v>
                </c:pt>
                <c:pt idx="103">
                  <c:v>1966.7919999999999</c:v>
                </c:pt>
                <c:pt idx="104">
                  <c:v>1966.875</c:v>
                </c:pt>
                <c:pt idx="105">
                  <c:v>1966.9580000000001</c:v>
                </c:pt>
                <c:pt idx="106">
                  <c:v>1967.0419999999999</c:v>
                </c:pt>
                <c:pt idx="107">
                  <c:v>1967.125</c:v>
                </c:pt>
                <c:pt idx="108">
                  <c:v>1967.2080000000001</c:v>
                </c:pt>
                <c:pt idx="109">
                  <c:v>1967.2919999999999</c:v>
                </c:pt>
                <c:pt idx="110">
                  <c:v>1967.375</c:v>
                </c:pt>
                <c:pt idx="111">
                  <c:v>1967.4580000000001</c:v>
                </c:pt>
                <c:pt idx="112">
                  <c:v>1967.5419999999999</c:v>
                </c:pt>
                <c:pt idx="113">
                  <c:v>1967.625</c:v>
                </c:pt>
                <c:pt idx="114">
                  <c:v>1967.7080000000001</c:v>
                </c:pt>
                <c:pt idx="115">
                  <c:v>1967.7919999999999</c:v>
                </c:pt>
                <c:pt idx="116">
                  <c:v>1967.875</c:v>
                </c:pt>
                <c:pt idx="117">
                  <c:v>1967.9580000000001</c:v>
                </c:pt>
                <c:pt idx="118">
                  <c:v>1968.0419999999999</c:v>
                </c:pt>
                <c:pt idx="119">
                  <c:v>1968.125</c:v>
                </c:pt>
                <c:pt idx="120">
                  <c:v>1968.2080000000001</c:v>
                </c:pt>
                <c:pt idx="121">
                  <c:v>1968.2919999999999</c:v>
                </c:pt>
                <c:pt idx="122">
                  <c:v>1968.375</c:v>
                </c:pt>
                <c:pt idx="123">
                  <c:v>1968.4580000000001</c:v>
                </c:pt>
                <c:pt idx="124">
                  <c:v>1968.5419999999999</c:v>
                </c:pt>
                <c:pt idx="125">
                  <c:v>1968.625</c:v>
                </c:pt>
                <c:pt idx="126">
                  <c:v>1968.7080000000001</c:v>
                </c:pt>
                <c:pt idx="127">
                  <c:v>1968.7919999999999</c:v>
                </c:pt>
                <c:pt idx="128">
                  <c:v>1968.875</c:v>
                </c:pt>
                <c:pt idx="129">
                  <c:v>1968.9580000000001</c:v>
                </c:pt>
                <c:pt idx="130">
                  <c:v>1969.0419999999999</c:v>
                </c:pt>
                <c:pt idx="131">
                  <c:v>1969.125</c:v>
                </c:pt>
                <c:pt idx="132">
                  <c:v>1969.2080000000001</c:v>
                </c:pt>
                <c:pt idx="133">
                  <c:v>1969.2919999999999</c:v>
                </c:pt>
                <c:pt idx="134">
                  <c:v>1969.375</c:v>
                </c:pt>
                <c:pt idx="135">
                  <c:v>1969.4580000000001</c:v>
                </c:pt>
                <c:pt idx="136">
                  <c:v>1969.5419999999999</c:v>
                </c:pt>
                <c:pt idx="137">
                  <c:v>1969.625</c:v>
                </c:pt>
                <c:pt idx="138">
                  <c:v>1969.7080000000001</c:v>
                </c:pt>
                <c:pt idx="139">
                  <c:v>1969.7919999999999</c:v>
                </c:pt>
                <c:pt idx="140">
                  <c:v>1969.875</c:v>
                </c:pt>
                <c:pt idx="141">
                  <c:v>1969.9580000000001</c:v>
                </c:pt>
                <c:pt idx="142">
                  <c:v>1970.0419999999999</c:v>
                </c:pt>
                <c:pt idx="143">
                  <c:v>1970.125</c:v>
                </c:pt>
                <c:pt idx="144">
                  <c:v>1970.2080000000001</c:v>
                </c:pt>
                <c:pt idx="145">
                  <c:v>1970.2919999999999</c:v>
                </c:pt>
                <c:pt idx="146">
                  <c:v>1970.375</c:v>
                </c:pt>
                <c:pt idx="147">
                  <c:v>1970.4580000000001</c:v>
                </c:pt>
                <c:pt idx="148">
                  <c:v>1970.5419999999999</c:v>
                </c:pt>
                <c:pt idx="149">
                  <c:v>1970.625</c:v>
                </c:pt>
                <c:pt idx="150">
                  <c:v>1970.7080000000001</c:v>
                </c:pt>
                <c:pt idx="151">
                  <c:v>1970.7919999999999</c:v>
                </c:pt>
                <c:pt idx="152">
                  <c:v>1970.875</c:v>
                </c:pt>
                <c:pt idx="153">
                  <c:v>1970.9580000000001</c:v>
                </c:pt>
                <c:pt idx="154">
                  <c:v>1971.0419999999999</c:v>
                </c:pt>
                <c:pt idx="155">
                  <c:v>1971.125</c:v>
                </c:pt>
                <c:pt idx="156">
                  <c:v>1971.2080000000001</c:v>
                </c:pt>
                <c:pt idx="157">
                  <c:v>1971.2919999999999</c:v>
                </c:pt>
                <c:pt idx="158">
                  <c:v>1971.375</c:v>
                </c:pt>
                <c:pt idx="159">
                  <c:v>1971.4580000000001</c:v>
                </c:pt>
                <c:pt idx="160">
                  <c:v>1971.5419999999999</c:v>
                </c:pt>
                <c:pt idx="161">
                  <c:v>1971.625</c:v>
                </c:pt>
                <c:pt idx="162">
                  <c:v>1971.7080000000001</c:v>
                </c:pt>
                <c:pt idx="163">
                  <c:v>1971.7919999999999</c:v>
                </c:pt>
                <c:pt idx="164">
                  <c:v>1971.875</c:v>
                </c:pt>
                <c:pt idx="165">
                  <c:v>1971.9580000000001</c:v>
                </c:pt>
                <c:pt idx="166">
                  <c:v>1972.0419999999999</c:v>
                </c:pt>
                <c:pt idx="167">
                  <c:v>1972.125</c:v>
                </c:pt>
                <c:pt idx="168">
                  <c:v>1972.2080000000001</c:v>
                </c:pt>
                <c:pt idx="169">
                  <c:v>1972.2919999999999</c:v>
                </c:pt>
                <c:pt idx="170">
                  <c:v>1972.375</c:v>
                </c:pt>
                <c:pt idx="171">
                  <c:v>1972.4580000000001</c:v>
                </c:pt>
                <c:pt idx="172">
                  <c:v>1972.5419999999999</c:v>
                </c:pt>
                <c:pt idx="173">
                  <c:v>1972.625</c:v>
                </c:pt>
                <c:pt idx="174">
                  <c:v>1972.7080000000001</c:v>
                </c:pt>
                <c:pt idx="175">
                  <c:v>1972.7919999999999</c:v>
                </c:pt>
                <c:pt idx="176">
                  <c:v>1972.875</c:v>
                </c:pt>
                <c:pt idx="177">
                  <c:v>1972.9580000000001</c:v>
                </c:pt>
                <c:pt idx="178">
                  <c:v>1973.0419999999999</c:v>
                </c:pt>
                <c:pt idx="179">
                  <c:v>1973.125</c:v>
                </c:pt>
                <c:pt idx="180">
                  <c:v>1973.2080000000001</c:v>
                </c:pt>
                <c:pt idx="181">
                  <c:v>1973.2919999999999</c:v>
                </c:pt>
                <c:pt idx="182">
                  <c:v>1973.375</c:v>
                </c:pt>
                <c:pt idx="183">
                  <c:v>1973.4580000000001</c:v>
                </c:pt>
                <c:pt idx="184">
                  <c:v>1973.5419999999999</c:v>
                </c:pt>
                <c:pt idx="185">
                  <c:v>1973.625</c:v>
                </c:pt>
                <c:pt idx="186">
                  <c:v>1973.7080000000001</c:v>
                </c:pt>
                <c:pt idx="187">
                  <c:v>1973.7919999999999</c:v>
                </c:pt>
                <c:pt idx="188">
                  <c:v>1973.875</c:v>
                </c:pt>
                <c:pt idx="189">
                  <c:v>1973.9580000000001</c:v>
                </c:pt>
                <c:pt idx="190">
                  <c:v>1974.0419999999999</c:v>
                </c:pt>
                <c:pt idx="191">
                  <c:v>1974.125</c:v>
                </c:pt>
                <c:pt idx="192">
                  <c:v>1974.2080000000001</c:v>
                </c:pt>
                <c:pt idx="193">
                  <c:v>1974.2919999999999</c:v>
                </c:pt>
                <c:pt idx="194">
                  <c:v>1974.375</c:v>
                </c:pt>
                <c:pt idx="195">
                  <c:v>1974.4580000000001</c:v>
                </c:pt>
                <c:pt idx="196">
                  <c:v>1974.5419999999999</c:v>
                </c:pt>
                <c:pt idx="197">
                  <c:v>1974.625</c:v>
                </c:pt>
                <c:pt idx="198">
                  <c:v>1974.7080000000001</c:v>
                </c:pt>
                <c:pt idx="199">
                  <c:v>1974.7919999999999</c:v>
                </c:pt>
                <c:pt idx="200">
                  <c:v>1974.875</c:v>
                </c:pt>
                <c:pt idx="201">
                  <c:v>1974.9580000000001</c:v>
                </c:pt>
                <c:pt idx="202">
                  <c:v>1975.0419999999999</c:v>
                </c:pt>
                <c:pt idx="203">
                  <c:v>1975.125</c:v>
                </c:pt>
                <c:pt idx="204">
                  <c:v>1975.2080000000001</c:v>
                </c:pt>
                <c:pt idx="205">
                  <c:v>1975.2919999999999</c:v>
                </c:pt>
                <c:pt idx="206">
                  <c:v>1975.375</c:v>
                </c:pt>
                <c:pt idx="207">
                  <c:v>1975.4580000000001</c:v>
                </c:pt>
                <c:pt idx="208">
                  <c:v>1975.5419999999999</c:v>
                </c:pt>
                <c:pt idx="209">
                  <c:v>1975.625</c:v>
                </c:pt>
                <c:pt idx="210">
                  <c:v>1975.7080000000001</c:v>
                </c:pt>
                <c:pt idx="211">
                  <c:v>1975.7919999999999</c:v>
                </c:pt>
                <c:pt idx="212">
                  <c:v>1975.875</c:v>
                </c:pt>
                <c:pt idx="213">
                  <c:v>1975.9580000000001</c:v>
                </c:pt>
                <c:pt idx="214">
                  <c:v>1976.0419999999999</c:v>
                </c:pt>
                <c:pt idx="215">
                  <c:v>1976.125</c:v>
                </c:pt>
                <c:pt idx="216">
                  <c:v>1976.2080000000001</c:v>
                </c:pt>
                <c:pt idx="217">
                  <c:v>1976.2919999999999</c:v>
                </c:pt>
                <c:pt idx="218">
                  <c:v>1976.375</c:v>
                </c:pt>
                <c:pt idx="219">
                  <c:v>1976.4580000000001</c:v>
                </c:pt>
                <c:pt idx="220">
                  <c:v>1976.5419999999999</c:v>
                </c:pt>
                <c:pt idx="221">
                  <c:v>1976.625</c:v>
                </c:pt>
                <c:pt idx="222">
                  <c:v>1976.7080000000001</c:v>
                </c:pt>
                <c:pt idx="223">
                  <c:v>1976.7919999999999</c:v>
                </c:pt>
                <c:pt idx="224">
                  <c:v>1976.875</c:v>
                </c:pt>
                <c:pt idx="225">
                  <c:v>1976.9580000000001</c:v>
                </c:pt>
                <c:pt idx="226">
                  <c:v>1977.0419999999999</c:v>
                </c:pt>
                <c:pt idx="227">
                  <c:v>1977.125</c:v>
                </c:pt>
                <c:pt idx="228">
                  <c:v>1977.2080000000001</c:v>
                </c:pt>
                <c:pt idx="229">
                  <c:v>1977.2919999999999</c:v>
                </c:pt>
                <c:pt idx="230">
                  <c:v>1977.375</c:v>
                </c:pt>
                <c:pt idx="231">
                  <c:v>1977.4580000000001</c:v>
                </c:pt>
                <c:pt idx="232">
                  <c:v>1977.5419999999999</c:v>
                </c:pt>
                <c:pt idx="233">
                  <c:v>1977.625</c:v>
                </c:pt>
                <c:pt idx="234">
                  <c:v>1977.7080000000001</c:v>
                </c:pt>
                <c:pt idx="235">
                  <c:v>1977.7919999999999</c:v>
                </c:pt>
                <c:pt idx="236">
                  <c:v>1977.875</c:v>
                </c:pt>
                <c:pt idx="237">
                  <c:v>1977.9580000000001</c:v>
                </c:pt>
                <c:pt idx="238">
                  <c:v>1978.0419999999999</c:v>
                </c:pt>
                <c:pt idx="239">
                  <c:v>1978.125</c:v>
                </c:pt>
                <c:pt idx="240">
                  <c:v>1978.2080000000001</c:v>
                </c:pt>
                <c:pt idx="241">
                  <c:v>1978.2919999999999</c:v>
                </c:pt>
                <c:pt idx="242">
                  <c:v>1978.375</c:v>
                </c:pt>
                <c:pt idx="243">
                  <c:v>1978.4580000000001</c:v>
                </c:pt>
                <c:pt idx="244">
                  <c:v>1978.5419999999999</c:v>
                </c:pt>
                <c:pt idx="245">
                  <c:v>1978.625</c:v>
                </c:pt>
                <c:pt idx="246">
                  <c:v>1978.7080000000001</c:v>
                </c:pt>
                <c:pt idx="247">
                  <c:v>1978.7919999999999</c:v>
                </c:pt>
                <c:pt idx="248">
                  <c:v>1978.875</c:v>
                </c:pt>
                <c:pt idx="249">
                  <c:v>1978.9580000000001</c:v>
                </c:pt>
                <c:pt idx="250">
                  <c:v>1979.0419999999999</c:v>
                </c:pt>
                <c:pt idx="251">
                  <c:v>1979.125</c:v>
                </c:pt>
                <c:pt idx="252">
                  <c:v>1979.2080000000001</c:v>
                </c:pt>
                <c:pt idx="253">
                  <c:v>1979.2919999999999</c:v>
                </c:pt>
                <c:pt idx="254">
                  <c:v>1979.375</c:v>
                </c:pt>
                <c:pt idx="255">
                  <c:v>1979.4580000000001</c:v>
                </c:pt>
                <c:pt idx="256">
                  <c:v>1979.5419999999999</c:v>
                </c:pt>
                <c:pt idx="257">
                  <c:v>1979.625</c:v>
                </c:pt>
                <c:pt idx="258">
                  <c:v>1979.7080000000001</c:v>
                </c:pt>
                <c:pt idx="259">
                  <c:v>1979.7919999999999</c:v>
                </c:pt>
                <c:pt idx="260">
                  <c:v>1979.875</c:v>
                </c:pt>
                <c:pt idx="261">
                  <c:v>1979.9580000000001</c:v>
                </c:pt>
                <c:pt idx="262">
                  <c:v>1980.0419999999999</c:v>
                </c:pt>
                <c:pt idx="263">
                  <c:v>1980.125</c:v>
                </c:pt>
                <c:pt idx="264">
                  <c:v>1980.2080000000001</c:v>
                </c:pt>
                <c:pt idx="265">
                  <c:v>1980.2919999999999</c:v>
                </c:pt>
                <c:pt idx="266">
                  <c:v>1980.375</c:v>
                </c:pt>
                <c:pt idx="267">
                  <c:v>1980.4580000000001</c:v>
                </c:pt>
                <c:pt idx="268">
                  <c:v>1980.5419999999999</c:v>
                </c:pt>
                <c:pt idx="269">
                  <c:v>1980.625</c:v>
                </c:pt>
                <c:pt idx="270">
                  <c:v>1980.7080000000001</c:v>
                </c:pt>
                <c:pt idx="271">
                  <c:v>1980.7919999999999</c:v>
                </c:pt>
                <c:pt idx="272">
                  <c:v>1980.875</c:v>
                </c:pt>
                <c:pt idx="273">
                  <c:v>1980.9580000000001</c:v>
                </c:pt>
                <c:pt idx="274">
                  <c:v>1981.0419999999999</c:v>
                </c:pt>
                <c:pt idx="275">
                  <c:v>1981.125</c:v>
                </c:pt>
                <c:pt idx="276">
                  <c:v>1981.2080000000001</c:v>
                </c:pt>
                <c:pt idx="277">
                  <c:v>1981.2919999999999</c:v>
                </c:pt>
                <c:pt idx="278">
                  <c:v>1981.375</c:v>
                </c:pt>
                <c:pt idx="279">
                  <c:v>1981.4580000000001</c:v>
                </c:pt>
                <c:pt idx="280">
                  <c:v>1981.5419999999999</c:v>
                </c:pt>
                <c:pt idx="281">
                  <c:v>1981.625</c:v>
                </c:pt>
                <c:pt idx="282">
                  <c:v>1981.7080000000001</c:v>
                </c:pt>
                <c:pt idx="283">
                  <c:v>1981.7919999999999</c:v>
                </c:pt>
                <c:pt idx="284">
                  <c:v>1981.875</c:v>
                </c:pt>
                <c:pt idx="285">
                  <c:v>1981.9580000000001</c:v>
                </c:pt>
                <c:pt idx="286">
                  <c:v>1982.0419999999999</c:v>
                </c:pt>
                <c:pt idx="287">
                  <c:v>1982.125</c:v>
                </c:pt>
                <c:pt idx="288">
                  <c:v>1982.2080000000001</c:v>
                </c:pt>
                <c:pt idx="289">
                  <c:v>1982.2919999999999</c:v>
                </c:pt>
                <c:pt idx="290">
                  <c:v>1982.375</c:v>
                </c:pt>
                <c:pt idx="291">
                  <c:v>1982.4580000000001</c:v>
                </c:pt>
                <c:pt idx="292">
                  <c:v>1982.5419999999999</c:v>
                </c:pt>
                <c:pt idx="293">
                  <c:v>1982.625</c:v>
                </c:pt>
                <c:pt idx="294">
                  <c:v>1982.7080000000001</c:v>
                </c:pt>
                <c:pt idx="295">
                  <c:v>1982.7919999999999</c:v>
                </c:pt>
                <c:pt idx="296">
                  <c:v>1982.875</c:v>
                </c:pt>
                <c:pt idx="297">
                  <c:v>1982.9580000000001</c:v>
                </c:pt>
                <c:pt idx="298">
                  <c:v>1983.0419999999999</c:v>
                </c:pt>
                <c:pt idx="299">
                  <c:v>1983.125</c:v>
                </c:pt>
                <c:pt idx="300">
                  <c:v>1983.2080000000001</c:v>
                </c:pt>
                <c:pt idx="301">
                  <c:v>1983.2919999999999</c:v>
                </c:pt>
                <c:pt idx="302">
                  <c:v>1983.375</c:v>
                </c:pt>
                <c:pt idx="303">
                  <c:v>1983.4580000000001</c:v>
                </c:pt>
                <c:pt idx="304">
                  <c:v>1983.5419999999999</c:v>
                </c:pt>
                <c:pt idx="305">
                  <c:v>1983.625</c:v>
                </c:pt>
                <c:pt idx="306">
                  <c:v>1983.7080000000001</c:v>
                </c:pt>
                <c:pt idx="307">
                  <c:v>1983.7919999999999</c:v>
                </c:pt>
                <c:pt idx="308">
                  <c:v>1983.875</c:v>
                </c:pt>
                <c:pt idx="309">
                  <c:v>1983.9580000000001</c:v>
                </c:pt>
                <c:pt idx="310">
                  <c:v>1984.0419999999999</c:v>
                </c:pt>
                <c:pt idx="311">
                  <c:v>1984.125</c:v>
                </c:pt>
                <c:pt idx="312">
                  <c:v>1984.2080000000001</c:v>
                </c:pt>
                <c:pt idx="313">
                  <c:v>1984.2919999999999</c:v>
                </c:pt>
                <c:pt idx="314">
                  <c:v>1984.375</c:v>
                </c:pt>
                <c:pt idx="315">
                  <c:v>1984.4580000000001</c:v>
                </c:pt>
                <c:pt idx="316">
                  <c:v>1984.5419999999999</c:v>
                </c:pt>
                <c:pt idx="317">
                  <c:v>1984.625</c:v>
                </c:pt>
                <c:pt idx="318">
                  <c:v>1984.7080000000001</c:v>
                </c:pt>
                <c:pt idx="319">
                  <c:v>1984.7919999999999</c:v>
                </c:pt>
                <c:pt idx="320">
                  <c:v>1984.875</c:v>
                </c:pt>
                <c:pt idx="321">
                  <c:v>1984.9580000000001</c:v>
                </c:pt>
                <c:pt idx="322">
                  <c:v>1985.0419999999999</c:v>
                </c:pt>
                <c:pt idx="323">
                  <c:v>1985.125</c:v>
                </c:pt>
                <c:pt idx="324">
                  <c:v>1985.2080000000001</c:v>
                </c:pt>
                <c:pt idx="325">
                  <c:v>1985.2919999999999</c:v>
                </c:pt>
                <c:pt idx="326">
                  <c:v>1985.375</c:v>
                </c:pt>
                <c:pt idx="327">
                  <c:v>1985.4580000000001</c:v>
                </c:pt>
                <c:pt idx="328">
                  <c:v>1985.5419999999999</c:v>
                </c:pt>
                <c:pt idx="329">
                  <c:v>1985.625</c:v>
                </c:pt>
                <c:pt idx="330">
                  <c:v>1985.7080000000001</c:v>
                </c:pt>
                <c:pt idx="331">
                  <c:v>1985.7919999999999</c:v>
                </c:pt>
                <c:pt idx="332">
                  <c:v>1985.875</c:v>
                </c:pt>
                <c:pt idx="333">
                  <c:v>1985.9580000000001</c:v>
                </c:pt>
                <c:pt idx="334">
                  <c:v>1986.0419999999999</c:v>
                </c:pt>
                <c:pt idx="335">
                  <c:v>1986.125</c:v>
                </c:pt>
                <c:pt idx="336">
                  <c:v>1986.2080000000001</c:v>
                </c:pt>
                <c:pt idx="337">
                  <c:v>1986.2919999999999</c:v>
                </c:pt>
                <c:pt idx="338">
                  <c:v>1986.375</c:v>
                </c:pt>
                <c:pt idx="339">
                  <c:v>1986.4580000000001</c:v>
                </c:pt>
                <c:pt idx="340">
                  <c:v>1986.5419999999999</c:v>
                </c:pt>
                <c:pt idx="341">
                  <c:v>1986.625</c:v>
                </c:pt>
                <c:pt idx="342">
                  <c:v>1986.7080000000001</c:v>
                </c:pt>
                <c:pt idx="343">
                  <c:v>1986.7919999999999</c:v>
                </c:pt>
                <c:pt idx="344">
                  <c:v>1986.875</c:v>
                </c:pt>
                <c:pt idx="345">
                  <c:v>1986.9580000000001</c:v>
                </c:pt>
                <c:pt idx="346">
                  <c:v>1987.0419999999999</c:v>
                </c:pt>
                <c:pt idx="347">
                  <c:v>1987.125</c:v>
                </c:pt>
                <c:pt idx="348">
                  <c:v>1987.2080000000001</c:v>
                </c:pt>
                <c:pt idx="349">
                  <c:v>1987.2919999999999</c:v>
                </c:pt>
                <c:pt idx="350">
                  <c:v>1987.375</c:v>
                </c:pt>
                <c:pt idx="351">
                  <c:v>1987.4580000000001</c:v>
                </c:pt>
                <c:pt idx="352">
                  <c:v>1987.5419999999999</c:v>
                </c:pt>
                <c:pt idx="353">
                  <c:v>1987.625</c:v>
                </c:pt>
                <c:pt idx="354">
                  <c:v>1987.7080000000001</c:v>
                </c:pt>
                <c:pt idx="355">
                  <c:v>1987.7919999999999</c:v>
                </c:pt>
                <c:pt idx="356">
                  <c:v>1987.875</c:v>
                </c:pt>
                <c:pt idx="357">
                  <c:v>1987.9580000000001</c:v>
                </c:pt>
                <c:pt idx="358">
                  <c:v>1988.0419999999999</c:v>
                </c:pt>
                <c:pt idx="359">
                  <c:v>1988.125</c:v>
                </c:pt>
                <c:pt idx="360">
                  <c:v>1988.2080000000001</c:v>
                </c:pt>
                <c:pt idx="361">
                  <c:v>1988.2919999999999</c:v>
                </c:pt>
                <c:pt idx="362">
                  <c:v>1988.375</c:v>
                </c:pt>
                <c:pt idx="363">
                  <c:v>1988.4580000000001</c:v>
                </c:pt>
                <c:pt idx="364">
                  <c:v>1988.5419999999999</c:v>
                </c:pt>
                <c:pt idx="365">
                  <c:v>1988.625</c:v>
                </c:pt>
                <c:pt idx="366">
                  <c:v>1988.7080000000001</c:v>
                </c:pt>
                <c:pt idx="367">
                  <c:v>1988.7919999999999</c:v>
                </c:pt>
                <c:pt idx="368">
                  <c:v>1988.875</c:v>
                </c:pt>
                <c:pt idx="369">
                  <c:v>1988.9580000000001</c:v>
                </c:pt>
                <c:pt idx="370">
                  <c:v>1989.0419999999999</c:v>
                </c:pt>
                <c:pt idx="371">
                  <c:v>1989.125</c:v>
                </c:pt>
                <c:pt idx="372">
                  <c:v>1989.2080000000001</c:v>
                </c:pt>
                <c:pt idx="373">
                  <c:v>1989.2919999999999</c:v>
                </c:pt>
                <c:pt idx="374">
                  <c:v>1989.375</c:v>
                </c:pt>
                <c:pt idx="375">
                  <c:v>1989.4580000000001</c:v>
                </c:pt>
                <c:pt idx="376">
                  <c:v>1989.5419999999999</c:v>
                </c:pt>
                <c:pt idx="377">
                  <c:v>1989.625</c:v>
                </c:pt>
                <c:pt idx="378">
                  <c:v>1989.7080000000001</c:v>
                </c:pt>
                <c:pt idx="379">
                  <c:v>1989.7919999999999</c:v>
                </c:pt>
                <c:pt idx="380">
                  <c:v>1989.875</c:v>
                </c:pt>
                <c:pt idx="381">
                  <c:v>1989.9580000000001</c:v>
                </c:pt>
                <c:pt idx="382">
                  <c:v>1990.0419999999999</c:v>
                </c:pt>
                <c:pt idx="383">
                  <c:v>1990.125</c:v>
                </c:pt>
                <c:pt idx="384">
                  <c:v>1990.2080000000001</c:v>
                </c:pt>
                <c:pt idx="385">
                  <c:v>1990.2919999999999</c:v>
                </c:pt>
                <c:pt idx="386">
                  <c:v>1990.375</c:v>
                </c:pt>
                <c:pt idx="387">
                  <c:v>1990.4580000000001</c:v>
                </c:pt>
                <c:pt idx="388">
                  <c:v>1990.5419999999999</c:v>
                </c:pt>
                <c:pt idx="389">
                  <c:v>1990.625</c:v>
                </c:pt>
                <c:pt idx="390">
                  <c:v>1990.7080000000001</c:v>
                </c:pt>
                <c:pt idx="391">
                  <c:v>1990.7919999999999</c:v>
                </c:pt>
                <c:pt idx="392">
                  <c:v>1990.875</c:v>
                </c:pt>
                <c:pt idx="393">
                  <c:v>1990.9580000000001</c:v>
                </c:pt>
                <c:pt idx="394">
                  <c:v>1991.0419999999999</c:v>
                </c:pt>
                <c:pt idx="395">
                  <c:v>1991.125</c:v>
                </c:pt>
                <c:pt idx="396">
                  <c:v>1991.2080000000001</c:v>
                </c:pt>
                <c:pt idx="397">
                  <c:v>1991.2919999999999</c:v>
                </c:pt>
                <c:pt idx="398">
                  <c:v>1991.375</c:v>
                </c:pt>
                <c:pt idx="399">
                  <c:v>1991.4580000000001</c:v>
                </c:pt>
                <c:pt idx="400">
                  <c:v>1991.5419999999999</c:v>
                </c:pt>
                <c:pt idx="401">
                  <c:v>1991.625</c:v>
                </c:pt>
                <c:pt idx="402">
                  <c:v>1991.7080000000001</c:v>
                </c:pt>
                <c:pt idx="403">
                  <c:v>1991.7919999999999</c:v>
                </c:pt>
                <c:pt idx="404">
                  <c:v>1991.875</c:v>
                </c:pt>
                <c:pt idx="405">
                  <c:v>1991.9580000000001</c:v>
                </c:pt>
                <c:pt idx="406">
                  <c:v>1992.0419999999999</c:v>
                </c:pt>
                <c:pt idx="407">
                  <c:v>1992.125</c:v>
                </c:pt>
                <c:pt idx="408">
                  <c:v>1992.2080000000001</c:v>
                </c:pt>
                <c:pt idx="409">
                  <c:v>1992.2919999999999</c:v>
                </c:pt>
                <c:pt idx="410">
                  <c:v>1992.375</c:v>
                </c:pt>
                <c:pt idx="411">
                  <c:v>1992.4580000000001</c:v>
                </c:pt>
                <c:pt idx="412">
                  <c:v>1992.5419999999999</c:v>
                </c:pt>
                <c:pt idx="413">
                  <c:v>1992.625</c:v>
                </c:pt>
                <c:pt idx="414">
                  <c:v>1992.7080000000001</c:v>
                </c:pt>
                <c:pt idx="415">
                  <c:v>1992.7919999999999</c:v>
                </c:pt>
                <c:pt idx="416">
                  <c:v>1992.875</c:v>
                </c:pt>
                <c:pt idx="417">
                  <c:v>1992.9580000000001</c:v>
                </c:pt>
                <c:pt idx="418">
                  <c:v>1993.0419999999999</c:v>
                </c:pt>
                <c:pt idx="419">
                  <c:v>1993.125</c:v>
                </c:pt>
                <c:pt idx="420">
                  <c:v>1993.2080000000001</c:v>
                </c:pt>
                <c:pt idx="421">
                  <c:v>1993.2919999999999</c:v>
                </c:pt>
                <c:pt idx="422">
                  <c:v>1993.375</c:v>
                </c:pt>
                <c:pt idx="423">
                  <c:v>1993.4580000000001</c:v>
                </c:pt>
                <c:pt idx="424">
                  <c:v>1993.5419999999999</c:v>
                </c:pt>
                <c:pt idx="425">
                  <c:v>1993.625</c:v>
                </c:pt>
                <c:pt idx="426">
                  <c:v>1993.7080000000001</c:v>
                </c:pt>
                <c:pt idx="427">
                  <c:v>1993.7919999999999</c:v>
                </c:pt>
                <c:pt idx="428">
                  <c:v>1993.875</c:v>
                </c:pt>
                <c:pt idx="429">
                  <c:v>1993.9580000000001</c:v>
                </c:pt>
                <c:pt idx="430">
                  <c:v>1994.0419999999999</c:v>
                </c:pt>
                <c:pt idx="431">
                  <c:v>1994.125</c:v>
                </c:pt>
                <c:pt idx="432">
                  <c:v>1994.2080000000001</c:v>
                </c:pt>
                <c:pt idx="433">
                  <c:v>1994.2919999999999</c:v>
                </c:pt>
                <c:pt idx="434">
                  <c:v>1994.375</c:v>
                </c:pt>
                <c:pt idx="435">
                  <c:v>1994.4580000000001</c:v>
                </c:pt>
                <c:pt idx="436">
                  <c:v>1994.5419999999999</c:v>
                </c:pt>
                <c:pt idx="437">
                  <c:v>1994.625</c:v>
                </c:pt>
                <c:pt idx="438">
                  <c:v>1994.7080000000001</c:v>
                </c:pt>
                <c:pt idx="439">
                  <c:v>1994.7919999999999</c:v>
                </c:pt>
                <c:pt idx="440">
                  <c:v>1994.875</c:v>
                </c:pt>
                <c:pt idx="441">
                  <c:v>1994.9580000000001</c:v>
                </c:pt>
                <c:pt idx="442">
                  <c:v>1995.0419999999999</c:v>
                </c:pt>
                <c:pt idx="443">
                  <c:v>1995.125</c:v>
                </c:pt>
                <c:pt idx="444">
                  <c:v>1995.2080000000001</c:v>
                </c:pt>
                <c:pt idx="445">
                  <c:v>1995.2919999999999</c:v>
                </c:pt>
                <c:pt idx="446">
                  <c:v>1995.375</c:v>
                </c:pt>
                <c:pt idx="447">
                  <c:v>1995.4580000000001</c:v>
                </c:pt>
                <c:pt idx="448">
                  <c:v>1995.5419999999999</c:v>
                </c:pt>
                <c:pt idx="449">
                  <c:v>1995.625</c:v>
                </c:pt>
                <c:pt idx="450">
                  <c:v>1995.7080000000001</c:v>
                </c:pt>
                <c:pt idx="451">
                  <c:v>1995.7919999999999</c:v>
                </c:pt>
                <c:pt idx="452">
                  <c:v>1995.875</c:v>
                </c:pt>
                <c:pt idx="453">
                  <c:v>1995.9580000000001</c:v>
                </c:pt>
                <c:pt idx="454">
                  <c:v>1996.0419999999999</c:v>
                </c:pt>
                <c:pt idx="455">
                  <c:v>1996.125</c:v>
                </c:pt>
                <c:pt idx="456">
                  <c:v>1996.2080000000001</c:v>
                </c:pt>
                <c:pt idx="457">
                  <c:v>1996.2919999999999</c:v>
                </c:pt>
                <c:pt idx="458">
                  <c:v>1996.375</c:v>
                </c:pt>
                <c:pt idx="459">
                  <c:v>1996.4580000000001</c:v>
                </c:pt>
                <c:pt idx="460">
                  <c:v>1996.5419999999999</c:v>
                </c:pt>
                <c:pt idx="461">
                  <c:v>1996.625</c:v>
                </c:pt>
                <c:pt idx="462">
                  <c:v>1996.7080000000001</c:v>
                </c:pt>
                <c:pt idx="463">
                  <c:v>1996.7919999999999</c:v>
                </c:pt>
                <c:pt idx="464">
                  <c:v>1996.875</c:v>
                </c:pt>
                <c:pt idx="465">
                  <c:v>1996.9580000000001</c:v>
                </c:pt>
                <c:pt idx="466">
                  <c:v>1997.0419999999999</c:v>
                </c:pt>
                <c:pt idx="467">
                  <c:v>1997.125</c:v>
                </c:pt>
                <c:pt idx="468">
                  <c:v>1997.2080000000001</c:v>
                </c:pt>
                <c:pt idx="469">
                  <c:v>1997.2919999999999</c:v>
                </c:pt>
                <c:pt idx="470">
                  <c:v>1997.375</c:v>
                </c:pt>
                <c:pt idx="471">
                  <c:v>1997.4580000000001</c:v>
                </c:pt>
                <c:pt idx="472">
                  <c:v>1997.5419999999999</c:v>
                </c:pt>
                <c:pt idx="473">
                  <c:v>1997.625</c:v>
                </c:pt>
                <c:pt idx="474">
                  <c:v>1997.7080000000001</c:v>
                </c:pt>
                <c:pt idx="475">
                  <c:v>1997.7919999999999</c:v>
                </c:pt>
                <c:pt idx="476">
                  <c:v>1997.875</c:v>
                </c:pt>
                <c:pt idx="477">
                  <c:v>1997.9580000000001</c:v>
                </c:pt>
                <c:pt idx="478">
                  <c:v>1998.0419999999999</c:v>
                </c:pt>
                <c:pt idx="479">
                  <c:v>1998.125</c:v>
                </c:pt>
                <c:pt idx="480">
                  <c:v>1998.2080000000001</c:v>
                </c:pt>
                <c:pt idx="481">
                  <c:v>1998.2919999999999</c:v>
                </c:pt>
                <c:pt idx="482">
                  <c:v>1998.375</c:v>
                </c:pt>
                <c:pt idx="483">
                  <c:v>1998.4580000000001</c:v>
                </c:pt>
                <c:pt idx="484">
                  <c:v>1998.5419999999999</c:v>
                </c:pt>
                <c:pt idx="485">
                  <c:v>1998.625</c:v>
                </c:pt>
                <c:pt idx="486">
                  <c:v>1998.7080000000001</c:v>
                </c:pt>
                <c:pt idx="487">
                  <c:v>1998.7919999999999</c:v>
                </c:pt>
                <c:pt idx="488">
                  <c:v>1998.875</c:v>
                </c:pt>
                <c:pt idx="489">
                  <c:v>1998.9580000000001</c:v>
                </c:pt>
                <c:pt idx="490">
                  <c:v>1999.0419999999999</c:v>
                </c:pt>
                <c:pt idx="491">
                  <c:v>1999.125</c:v>
                </c:pt>
                <c:pt idx="492">
                  <c:v>1999.2080000000001</c:v>
                </c:pt>
                <c:pt idx="493">
                  <c:v>1999.2919999999999</c:v>
                </c:pt>
                <c:pt idx="494">
                  <c:v>1999.375</c:v>
                </c:pt>
                <c:pt idx="495">
                  <c:v>1999.4580000000001</c:v>
                </c:pt>
                <c:pt idx="496">
                  <c:v>1999.5419999999999</c:v>
                </c:pt>
                <c:pt idx="497">
                  <c:v>1999.625</c:v>
                </c:pt>
                <c:pt idx="498">
                  <c:v>1999.7080000000001</c:v>
                </c:pt>
                <c:pt idx="499">
                  <c:v>1999.7919999999999</c:v>
                </c:pt>
                <c:pt idx="500">
                  <c:v>1999.875</c:v>
                </c:pt>
                <c:pt idx="501">
                  <c:v>1999.9580000000001</c:v>
                </c:pt>
                <c:pt idx="502">
                  <c:v>2000.0419999999999</c:v>
                </c:pt>
                <c:pt idx="503">
                  <c:v>2000.125</c:v>
                </c:pt>
                <c:pt idx="504">
                  <c:v>2000.2080000000001</c:v>
                </c:pt>
                <c:pt idx="505">
                  <c:v>2000.2919999999999</c:v>
                </c:pt>
                <c:pt idx="506">
                  <c:v>2000.375</c:v>
                </c:pt>
                <c:pt idx="507">
                  <c:v>2000.4580000000001</c:v>
                </c:pt>
                <c:pt idx="508">
                  <c:v>2000.5419999999999</c:v>
                </c:pt>
                <c:pt idx="509">
                  <c:v>2000.625</c:v>
                </c:pt>
                <c:pt idx="510">
                  <c:v>2000.7080000000001</c:v>
                </c:pt>
                <c:pt idx="511">
                  <c:v>2000.7919999999999</c:v>
                </c:pt>
                <c:pt idx="512">
                  <c:v>2000.875</c:v>
                </c:pt>
                <c:pt idx="513">
                  <c:v>2000.9580000000001</c:v>
                </c:pt>
                <c:pt idx="514">
                  <c:v>2001.0419999999999</c:v>
                </c:pt>
                <c:pt idx="515">
                  <c:v>2001.125</c:v>
                </c:pt>
                <c:pt idx="516">
                  <c:v>2001.2080000000001</c:v>
                </c:pt>
                <c:pt idx="517">
                  <c:v>2001.2919999999999</c:v>
                </c:pt>
                <c:pt idx="518">
                  <c:v>2001.375</c:v>
                </c:pt>
                <c:pt idx="519">
                  <c:v>2001.4580000000001</c:v>
                </c:pt>
                <c:pt idx="520">
                  <c:v>2001.5419999999999</c:v>
                </c:pt>
                <c:pt idx="521">
                  <c:v>2001.625</c:v>
                </c:pt>
                <c:pt idx="522">
                  <c:v>2001.7080000000001</c:v>
                </c:pt>
                <c:pt idx="523">
                  <c:v>2001.7919999999999</c:v>
                </c:pt>
                <c:pt idx="524">
                  <c:v>2001.875</c:v>
                </c:pt>
                <c:pt idx="525">
                  <c:v>2001.9580000000001</c:v>
                </c:pt>
                <c:pt idx="526">
                  <c:v>2002.0419999999999</c:v>
                </c:pt>
                <c:pt idx="527">
                  <c:v>2002.125</c:v>
                </c:pt>
                <c:pt idx="528">
                  <c:v>2002.2080000000001</c:v>
                </c:pt>
                <c:pt idx="529">
                  <c:v>2002.2919999999999</c:v>
                </c:pt>
                <c:pt idx="530">
                  <c:v>2002.375</c:v>
                </c:pt>
                <c:pt idx="531">
                  <c:v>2002.4580000000001</c:v>
                </c:pt>
                <c:pt idx="532">
                  <c:v>2002.5419999999999</c:v>
                </c:pt>
                <c:pt idx="533">
                  <c:v>2002.625</c:v>
                </c:pt>
                <c:pt idx="534">
                  <c:v>2002.7080000000001</c:v>
                </c:pt>
                <c:pt idx="535">
                  <c:v>2002.7919999999999</c:v>
                </c:pt>
                <c:pt idx="536">
                  <c:v>2002.875</c:v>
                </c:pt>
                <c:pt idx="537">
                  <c:v>2002.9580000000001</c:v>
                </c:pt>
                <c:pt idx="538">
                  <c:v>2003.0419999999999</c:v>
                </c:pt>
                <c:pt idx="539">
                  <c:v>2003.125</c:v>
                </c:pt>
                <c:pt idx="540">
                  <c:v>2003.2080000000001</c:v>
                </c:pt>
                <c:pt idx="541">
                  <c:v>2003.2919999999999</c:v>
                </c:pt>
                <c:pt idx="542">
                  <c:v>2003.375</c:v>
                </c:pt>
                <c:pt idx="543">
                  <c:v>2003.4580000000001</c:v>
                </c:pt>
                <c:pt idx="544">
                  <c:v>2003.5419999999999</c:v>
                </c:pt>
                <c:pt idx="545">
                  <c:v>2003.625</c:v>
                </c:pt>
                <c:pt idx="546">
                  <c:v>2003.7080000000001</c:v>
                </c:pt>
                <c:pt idx="547">
                  <c:v>2003.7919999999999</c:v>
                </c:pt>
                <c:pt idx="548">
                  <c:v>2003.875</c:v>
                </c:pt>
                <c:pt idx="549">
                  <c:v>2003.9580000000001</c:v>
                </c:pt>
                <c:pt idx="550">
                  <c:v>2004.0419999999999</c:v>
                </c:pt>
                <c:pt idx="551">
                  <c:v>2004.125</c:v>
                </c:pt>
                <c:pt idx="552">
                  <c:v>2004.2080000000001</c:v>
                </c:pt>
                <c:pt idx="553">
                  <c:v>2004.2919999999999</c:v>
                </c:pt>
                <c:pt idx="554">
                  <c:v>2004.375</c:v>
                </c:pt>
                <c:pt idx="555">
                  <c:v>2004.4580000000001</c:v>
                </c:pt>
                <c:pt idx="556">
                  <c:v>2004.5419999999999</c:v>
                </c:pt>
                <c:pt idx="557">
                  <c:v>2004.625</c:v>
                </c:pt>
                <c:pt idx="558">
                  <c:v>2004.7080000000001</c:v>
                </c:pt>
                <c:pt idx="559">
                  <c:v>2004.7919999999999</c:v>
                </c:pt>
                <c:pt idx="560">
                  <c:v>2004.875</c:v>
                </c:pt>
                <c:pt idx="561">
                  <c:v>2004.9580000000001</c:v>
                </c:pt>
                <c:pt idx="562">
                  <c:v>2005.0419999999999</c:v>
                </c:pt>
                <c:pt idx="563">
                  <c:v>2005.125</c:v>
                </c:pt>
                <c:pt idx="564">
                  <c:v>2005.2080000000001</c:v>
                </c:pt>
                <c:pt idx="565">
                  <c:v>2005.2919999999999</c:v>
                </c:pt>
                <c:pt idx="566">
                  <c:v>2005.375</c:v>
                </c:pt>
                <c:pt idx="567">
                  <c:v>2005.4580000000001</c:v>
                </c:pt>
                <c:pt idx="568">
                  <c:v>2005.5419999999999</c:v>
                </c:pt>
                <c:pt idx="569">
                  <c:v>2005.625</c:v>
                </c:pt>
                <c:pt idx="570">
                  <c:v>2005.7080000000001</c:v>
                </c:pt>
                <c:pt idx="571">
                  <c:v>2005.7919999999999</c:v>
                </c:pt>
                <c:pt idx="572">
                  <c:v>2005.875</c:v>
                </c:pt>
                <c:pt idx="573">
                  <c:v>2005.9580000000001</c:v>
                </c:pt>
                <c:pt idx="574">
                  <c:v>2006.0419999999999</c:v>
                </c:pt>
                <c:pt idx="575">
                  <c:v>2006.125</c:v>
                </c:pt>
                <c:pt idx="576">
                  <c:v>2006.2080000000001</c:v>
                </c:pt>
                <c:pt idx="577">
                  <c:v>2006.2919999999999</c:v>
                </c:pt>
                <c:pt idx="578">
                  <c:v>2006.375</c:v>
                </c:pt>
                <c:pt idx="579">
                  <c:v>2006.4580000000001</c:v>
                </c:pt>
                <c:pt idx="580">
                  <c:v>2006.5419999999999</c:v>
                </c:pt>
                <c:pt idx="581">
                  <c:v>2006.625</c:v>
                </c:pt>
                <c:pt idx="582">
                  <c:v>2006.7080000000001</c:v>
                </c:pt>
                <c:pt idx="583">
                  <c:v>2006.7919999999999</c:v>
                </c:pt>
                <c:pt idx="584">
                  <c:v>2006.875</c:v>
                </c:pt>
                <c:pt idx="585">
                  <c:v>2006.9580000000001</c:v>
                </c:pt>
                <c:pt idx="586">
                  <c:v>2007.0419999999999</c:v>
                </c:pt>
                <c:pt idx="587">
                  <c:v>2007.125</c:v>
                </c:pt>
                <c:pt idx="588">
                  <c:v>2007.2080000000001</c:v>
                </c:pt>
                <c:pt idx="589">
                  <c:v>2007.2919999999999</c:v>
                </c:pt>
                <c:pt idx="590">
                  <c:v>2007.375</c:v>
                </c:pt>
                <c:pt idx="591">
                  <c:v>2007.4580000000001</c:v>
                </c:pt>
                <c:pt idx="592">
                  <c:v>2007.5419999999999</c:v>
                </c:pt>
                <c:pt idx="593">
                  <c:v>2007.625</c:v>
                </c:pt>
                <c:pt idx="594">
                  <c:v>2007.7080000000001</c:v>
                </c:pt>
                <c:pt idx="595">
                  <c:v>2007.7919999999999</c:v>
                </c:pt>
                <c:pt idx="596">
                  <c:v>2007.875</c:v>
                </c:pt>
                <c:pt idx="597">
                  <c:v>2007.9580000000001</c:v>
                </c:pt>
                <c:pt idx="598">
                  <c:v>2008.0419999999999</c:v>
                </c:pt>
                <c:pt idx="599">
                  <c:v>2008.125</c:v>
                </c:pt>
                <c:pt idx="600">
                  <c:v>2008.2080000000001</c:v>
                </c:pt>
                <c:pt idx="601">
                  <c:v>2008.2919999999999</c:v>
                </c:pt>
                <c:pt idx="602">
                  <c:v>2008.375</c:v>
                </c:pt>
                <c:pt idx="603">
                  <c:v>2008.4580000000001</c:v>
                </c:pt>
                <c:pt idx="604">
                  <c:v>2008.5419999999999</c:v>
                </c:pt>
                <c:pt idx="605">
                  <c:v>2008.625</c:v>
                </c:pt>
                <c:pt idx="606">
                  <c:v>2008.7080000000001</c:v>
                </c:pt>
                <c:pt idx="607">
                  <c:v>2008.7919999999999</c:v>
                </c:pt>
                <c:pt idx="608">
                  <c:v>2008.875</c:v>
                </c:pt>
                <c:pt idx="609">
                  <c:v>2008.9580000000001</c:v>
                </c:pt>
                <c:pt idx="610">
                  <c:v>2009.0419999999999</c:v>
                </c:pt>
                <c:pt idx="611">
                  <c:v>2009.125</c:v>
                </c:pt>
                <c:pt idx="612">
                  <c:v>2009.2080000000001</c:v>
                </c:pt>
                <c:pt idx="613">
                  <c:v>2009.2919999999999</c:v>
                </c:pt>
                <c:pt idx="614">
                  <c:v>2009.375</c:v>
                </c:pt>
                <c:pt idx="615">
                  <c:v>2009.4580000000001</c:v>
                </c:pt>
                <c:pt idx="616">
                  <c:v>2009.5419999999999</c:v>
                </c:pt>
                <c:pt idx="617">
                  <c:v>2009.625</c:v>
                </c:pt>
                <c:pt idx="618">
                  <c:v>2009.7080000000001</c:v>
                </c:pt>
                <c:pt idx="619">
                  <c:v>2009.7919999999999</c:v>
                </c:pt>
                <c:pt idx="620">
                  <c:v>2009.875</c:v>
                </c:pt>
                <c:pt idx="621">
                  <c:v>2009.9580000000001</c:v>
                </c:pt>
                <c:pt idx="622">
                  <c:v>2010.0419999999999</c:v>
                </c:pt>
                <c:pt idx="623">
                  <c:v>2010.125</c:v>
                </c:pt>
                <c:pt idx="624">
                  <c:v>2010.2080000000001</c:v>
                </c:pt>
                <c:pt idx="625">
                  <c:v>2010.2919999999999</c:v>
                </c:pt>
                <c:pt idx="626">
                  <c:v>2010.375</c:v>
                </c:pt>
                <c:pt idx="627">
                  <c:v>2010.4580000000001</c:v>
                </c:pt>
                <c:pt idx="628">
                  <c:v>2010.5419999999999</c:v>
                </c:pt>
                <c:pt idx="629">
                  <c:v>2010.625</c:v>
                </c:pt>
                <c:pt idx="630">
                  <c:v>2010.7080000000001</c:v>
                </c:pt>
                <c:pt idx="631">
                  <c:v>2010.7919999999999</c:v>
                </c:pt>
                <c:pt idx="632">
                  <c:v>2010.875</c:v>
                </c:pt>
                <c:pt idx="633">
                  <c:v>2010.9580000000001</c:v>
                </c:pt>
                <c:pt idx="634">
                  <c:v>2011.0419999999999</c:v>
                </c:pt>
                <c:pt idx="635">
                  <c:v>2011.125</c:v>
                </c:pt>
                <c:pt idx="636">
                  <c:v>2011.2080000000001</c:v>
                </c:pt>
                <c:pt idx="637">
                  <c:v>2011.2919999999999</c:v>
                </c:pt>
                <c:pt idx="638">
                  <c:v>2011.375</c:v>
                </c:pt>
                <c:pt idx="639">
                  <c:v>2011.4580000000001</c:v>
                </c:pt>
                <c:pt idx="640">
                  <c:v>2011.5419999999999</c:v>
                </c:pt>
                <c:pt idx="641">
                  <c:v>2011.625</c:v>
                </c:pt>
                <c:pt idx="642">
                  <c:v>2011.7080000000001</c:v>
                </c:pt>
                <c:pt idx="643">
                  <c:v>2011.7919999999999</c:v>
                </c:pt>
                <c:pt idx="644">
                  <c:v>2011.875</c:v>
                </c:pt>
                <c:pt idx="645">
                  <c:v>2011.9580000000001</c:v>
                </c:pt>
                <c:pt idx="646">
                  <c:v>2012.0419999999999</c:v>
                </c:pt>
                <c:pt idx="647">
                  <c:v>2012.125</c:v>
                </c:pt>
                <c:pt idx="648">
                  <c:v>2012.2080000000001</c:v>
                </c:pt>
                <c:pt idx="649">
                  <c:v>2012.2919999999999</c:v>
                </c:pt>
                <c:pt idx="650">
                  <c:v>2012.375</c:v>
                </c:pt>
                <c:pt idx="651">
                  <c:v>2012.4580000000001</c:v>
                </c:pt>
              </c:numCache>
            </c:numRef>
          </c:xVal>
          <c:yVal>
            <c:numRef>
              <c:f>CO2Trendline!$B$2:$B$653</c:f>
              <c:numCache>
                <c:formatCode>0.0</c:formatCode>
                <c:ptCount val="652"/>
                <c:pt idx="0">
                  <c:v>315.70999999999998</c:v>
                </c:pt>
                <c:pt idx="1">
                  <c:v>317.45</c:v>
                </c:pt>
                <c:pt idx="2">
                  <c:v>317.5</c:v>
                </c:pt>
                <c:pt idx="3">
                  <c:v>317.11</c:v>
                </c:pt>
                <c:pt idx="4">
                  <c:v>315.86</c:v>
                </c:pt>
                <c:pt idx="5">
                  <c:v>314.93</c:v>
                </c:pt>
                <c:pt idx="6">
                  <c:v>313.2</c:v>
                </c:pt>
                <c:pt idx="7">
                  <c:v>312.61</c:v>
                </c:pt>
                <c:pt idx="8">
                  <c:v>313.33</c:v>
                </c:pt>
                <c:pt idx="9">
                  <c:v>314.67</c:v>
                </c:pt>
                <c:pt idx="10">
                  <c:v>315.62</c:v>
                </c:pt>
                <c:pt idx="11">
                  <c:v>316.38</c:v>
                </c:pt>
                <c:pt idx="12">
                  <c:v>316.70999999999998</c:v>
                </c:pt>
                <c:pt idx="13">
                  <c:v>317.72000000000003</c:v>
                </c:pt>
                <c:pt idx="14">
                  <c:v>318.29000000000002</c:v>
                </c:pt>
                <c:pt idx="15">
                  <c:v>318.16000000000003</c:v>
                </c:pt>
                <c:pt idx="16">
                  <c:v>316.55</c:v>
                </c:pt>
                <c:pt idx="17">
                  <c:v>314.8</c:v>
                </c:pt>
                <c:pt idx="18">
                  <c:v>313.83999999999997</c:v>
                </c:pt>
                <c:pt idx="19">
                  <c:v>313.26</c:v>
                </c:pt>
                <c:pt idx="20">
                  <c:v>314.8</c:v>
                </c:pt>
                <c:pt idx="21">
                  <c:v>315.58999999999997</c:v>
                </c:pt>
                <c:pt idx="22">
                  <c:v>316.43</c:v>
                </c:pt>
                <c:pt idx="23">
                  <c:v>316.97000000000003</c:v>
                </c:pt>
                <c:pt idx="24">
                  <c:v>317.58</c:v>
                </c:pt>
                <c:pt idx="25">
                  <c:v>319.02</c:v>
                </c:pt>
                <c:pt idx="26">
                  <c:v>320.02</c:v>
                </c:pt>
                <c:pt idx="27">
                  <c:v>319.58999999999997</c:v>
                </c:pt>
                <c:pt idx="28">
                  <c:v>318.18</c:v>
                </c:pt>
                <c:pt idx="29">
                  <c:v>315.91000000000003</c:v>
                </c:pt>
                <c:pt idx="30">
                  <c:v>314.16000000000003</c:v>
                </c:pt>
                <c:pt idx="31">
                  <c:v>313.83</c:v>
                </c:pt>
                <c:pt idx="32">
                  <c:v>315</c:v>
                </c:pt>
                <c:pt idx="33">
                  <c:v>316.19</c:v>
                </c:pt>
                <c:pt idx="34">
                  <c:v>316.93</c:v>
                </c:pt>
                <c:pt idx="35">
                  <c:v>317.7</c:v>
                </c:pt>
                <c:pt idx="36">
                  <c:v>318.54000000000002</c:v>
                </c:pt>
                <c:pt idx="37">
                  <c:v>319.48</c:v>
                </c:pt>
                <c:pt idx="38">
                  <c:v>320.58</c:v>
                </c:pt>
                <c:pt idx="39">
                  <c:v>319.77</c:v>
                </c:pt>
                <c:pt idx="40">
                  <c:v>318.58</c:v>
                </c:pt>
                <c:pt idx="41">
                  <c:v>316.79000000000002</c:v>
                </c:pt>
                <c:pt idx="42">
                  <c:v>314.8</c:v>
                </c:pt>
                <c:pt idx="43">
                  <c:v>315.38</c:v>
                </c:pt>
                <c:pt idx="44">
                  <c:v>316.10000000000002</c:v>
                </c:pt>
                <c:pt idx="45">
                  <c:v>317.01</c:v>
                </c:pt>
                <c:pt idx="46">
                  <c:v>317.94</c:v>
                </c:pt>
                <c:pt idx="47">
                  <c:v>318.55</c:v>
                </c:pt>
                <c:pt idx="48">
                  <c:v>319.68</c:v>
                </c:pt>
                <c:pt idx="49">
                  <c:v>320.63</c:v>
                </c:pt>
                <c:pt idx="50">
                  <c:v>321.01</c:v>
                </c:pt>
                <c:pt idx="51">
                  <c:v>320.55</c:v>
                </c:pt>
                <c:pt idx="52">
                  <c:v>319.58</c:v>
                </c:pt>
                <c:pt idx="53">
                  <c:v>317.39999999999998</c:v>
                </c:pt>
                <c:pt idx="54">
                  <c:v>316.26</c:v>
                </c:pt>
                <c:pt idx="55">
                  <c:v>315.42</c:v>
                </c:pt>
                <c:pt idx="56">
                  <c:v>316.69</c:v>
                </c:pt>
                <c:pt idx="57">
                  <c:v>317.7</c:v>
                </c:pt>
                <c:pt idx="58">
                  <c:v>318.74</c:v>
                </c:pt>
                <c:pt idx="59">
                  <c:v>319.08</c:v>
                </c:pt>
                <c:pt idx="60">
                  <c:v>319.86</c:v>
                </c:pt>
                <c:pt idx="61">
                  <c:v>321.39</c:v>
                </c:pt>
                <c:pt idx="62">
                  <c:v>322.24</c:v>
                </c:pt>
                <c:pt idx="63">
                  <c:v>321.47000000000003</c:v>
                </c:pt>
                <c:pt idx="64">
                  <c:v>319.74</c:v>
                </c:pt>
                <c:pt idx="65">
                  <c:v>317.77</c:v>
                </c:pt>
                <c:pt idx="66">
                  <c:v>316.20999999999998</c:v>
                </c:pt>
                <c:pt idx="67">
                  <c:v>315.99</c:v>
                </c:pt>
                <c:pt idx="68">
                  <c:v>317.12</c:v>
                </c:pt>
                <c:pt idx="69">
                  <c:v>318.31</c:v>
                </c:pt>
                <c:pt idx="70">
                  <c:v>319.57</c:v>
                </c:pt>
                <c:pt idx="71">
                  <c:v>320.11</c:v>
                </c:pt>
                <c:pt idx="72">
                  <c:v>320.76</c:v>
                </c:pt>
                <c:pt idx="73">
                  <c:v>321.79000000000002</c:v>
                </c:pt>
                <c:pt idx="74">
                  <c:v>322.24</c:v>
                </c:pt>
                <c:pt idx="75">
                  <c:v>321.89</c:v>
                </c:pt>
                <c:pt idx="76">
                  <c:v>320.44</c:v>
                </c:pt>
                <c:pt idx="77">
                  <c:v>318.7</c:v>
                </c:pt>
                <c:pt idx="78">
                  <c:v>316.7</c:v>
                </c:pt>
                <c:pt idx="79">
                  <c:v>316.79000000000002</c:v>
                </c:pt>
                <c:pt idx="80">
                  <c:v>317.79000000000002</c:v>
                </c:pt>
                <c:pt idx="81">
                  <c:v>318.70999999999998</c:v>
                </c:pt>
                <c:pt idx="82">
                  <c:v>319.44</c:v>
                </c:pt>
                <c:pt idx="83">
                  <c:v>320.44</c:v>
                </c:pt>
                <c:pt idx="84">
                  <c:v>320.89</c:v>
                </c:pt>
                <c:pt idx="85">
                  <c:v>322.13</c:v>
                </c:pt>
                <c:pt idx="86">
                  <c:v>322.16000000000003</c:v>
                </c:pt>
                <c:pt idx="87">
                  <c:v>321.87</c:v>
                </c:pt>
                <c:pt idx="88">
                  <c:v>321.39</c:v>
                </c:pt>
                <c:pt idx="89">
                  <c:v>318.8</c:v>
                </c:pt>
                <c:pt idx="90">
                  <c:v>317.81</c:v>
                </c:pt>
                <c:pt idx="91">
                  <c:v>317.3</c:v>
                </c:pt>
                <c:pt idx="92">
                  <c:v>318.87</c:v>
                </c:pt>
                <c:pt idx="93">
                  <c:v>319.42</c:v>
                </c:pt>
                <c:pt idx="94">
                  <c:v>320.62</c:v>
                </c:pt>
                <c:pt idx="95">
                  <c:v>321.58999999999997</c:v>
                </c:pt>
                <c:pt idx="96">
                  <c:v>322.39</c:v>
                </c:pt>
                <c:pt idx="97">
                  <c:v>323.87</c:v>
                </c:pt>
                <c:pt idx="98">
                  <c:v>324.01</c:v>
                </c:pt>
                <c:pt idx="99">
                  <c:v>323.75</c:v>
                </c:pt>
                <c:pt idx="100">
                  <c:v>322.39999999999998</c:v>
                </c:pt>
                <c:pt idx="101">
                  <c:v>320.37</c:v>
                </c:pt>
                <c:pt idx="102">
                  <c:v>318.64</c:v>
                </c:pt>
                <c:pt idx="103">
                  <c:v>318.10000000000002</c:v>
                </c:pt>
                <c:pt idx="104">
                  <c:v>319.77999999999997</c:v>
                </c:pt>
                <c:pt idx="105">
                  <c:v>321.08</c:v>
                </c:pt>
                <c:pt idx="106">
                  <c:v>322.06</c:v>
                </c:pt>
                <c:pt idx="107">
                  <c:v>322.5</c:v>
                </c:pt>
                <c:pt idx="108">
                  <c:v>323.04000000000002</c:v>
                </c:pt>
                <c:pt idx="109">
                  <c:v>324.42</c:v>
                </c:pt>
                <c:pt idx="110">
                  <c:v>325</c:v>
                </c:pt>
                <c:pt idx="111">
                  <c:v>324.08999999999997</c:v>
                </c:pt>
                <c:pt idx="112">
                  <c:v>322.55</c:v>
                </c:pt>
                <c:pt idx="113">
                  <c:v>320.92</c:v>
                </c:pt>
                <c:pt idx="114">
                  <c:v>319.31</c:v>
                </c:pt>
                <c:pt idx="115">
                  <c:v>319.31</c:v>
                </c:pt>
                <c:pt idx="116">
                  <c:v>320.72000000000003</c:v>
                </c:pt>
                <c:pt idx="117">
                  <c:v>321.95999999999998</c:v>
                </c:pt>
                <c:pt idx="118">
                  <c:v>322.57</c:v>
                </c:pt>
                <c:pt idx="119">
                  <c:v>323.14999999999998</c:v>
                </c:pt>
                <c:pt idx="120">
                  <c:v>323.89</c:v>
                </c:pt>
                <c:pt idx="121">
                  <c:v>325.02</c:v>
                </c:pt>
                <c:pt idx="122">
                  <c:v>325.57</c:v>
                </c:pt>
                <c:pt idx="123">
                  <c:v>325.36</c:v>
                </c:pt>
                <c:pt idx="124">
                  <c:v>324.14</c:v>
                </c:pt>
                <c:pt idx="125">
                  <c:v>322.02999999999997</c:v>
                </c:pt>
                <c:pt idx="126">
                  <c:v>320.41000000000003</c:v>
                </c:pt>
                <c:pt idx="127">
                  <c:v>320.25</c:v>
                </c:pt>
                <c:pt idx="128">
                  <c:v>321.31</c:v>
                </c:pt>
                <c:pt idx="129">
                  <c:v>322.83999999999997</c:v>
                </c:pt>
                <c:pt idx="130">
                  <c:v>324</c:v>
                </c:pt>
                <c:pt idx="131">
                  <c:v>324.42</c:v>
                </c:pt>
                <c:pt idx="132">
                  <c:v>325.64</c:v>
                </c:pt>
                <c:pt idx="133">
                  <c:v>326.66000000000003</c:v>
                </c:pt>
                <c:pt idx="134">
                  <c:v>327.33999999999997</c:v>
                </c:pt>
                <c:pt idx="135">
                  <c:v>326.76</c:v>
                </c:pt>
                <c:pt idx="136">
                  <c:v>325.88</c:v>
                </c:pt>
                <c:pt idx="137">
                  <c:v>323.67</c:v>
                </c:pt>
                <c:pt idx="138">
                  <c:v>322.38</c:v>
                </c:pt>
                <c:pt idx="139">
                  <c:v>321.77999999999997</c:v>
                </c:pt>
                <c:pt idx="140">
                  <c:v>322.85000000000002</c:v>
                </c:pt>
                <c:pt idx="141">
                  <c:v>324.12</c:v>
                </c:pt>
                <c:pt idx="142">
                  <c:v>325.02999999999997</c:v>
                </c:pt>
                <c:pt idx="143">
                  <c:v>325.99</c:v>
                </c:pt>
                <c:pt idx="144">
                  <c:v>326.87</c:v>
                </c:pt>
                <c:pt idx="145">
                  <c:v>328.14</c:v>
                </c:pt>
                <c:pt idx="146">
                  <c:v>328.07</c:v>
                </c:pt>
                <c:pt idx="147">
                  <c:v>327.66000000000003</c:v>
                </c:pt>
                <c:pt idx="148">
                  <c:v>326.35000000000002</c:v>
                </c:pt>
                <c:pt idx="149">
                  <c:v>324.69</c:v>
                </c:pt>
                <c:pt idx="150">
                  <c:v>323.10000000000002</c:v>
                </c:pt>
                <c:pt idx="151">
                  <c:v>323.16000000000003</c:v>
                </c:pt>
                <c:pt idx="152">
                  <c:v>323.98</c:v>
                </c:pt>
                <c:pt idx="153">
                  <c:v>325.13</c:v>
                </c:pt>
                <c:pt idx="154">
                  <c:v>326.17</c:v>
                </c:pt>
                <c:pt idx="155">
                  <c:v>326.68</c:v>
                </c:pt>
                <c:pt idx="156">
                  <c:v>327.18</c:v>
                </c:pt>
                <c:pt idx="157">
                  <c:v>327.78</c:v>
                </c:pt>
                <c:pt idx="158">
                  <c:v>328.92</c:v>
                </c:pt>
                <c:pt idx="159">
                  <c:v>328.57</c:v>
                </c:pt>
                <c:pt idx="160">
                  <c:v>327.33999999999997</c:v>
                </c:pt>
                <c:pt idx="161">
                  <c:v>325.45999999999998</c:v>
                </c:pt>
                <c:pt idx="162">
                  <c:v>323.36</c:v>
                </c:pt>
                <c:pt idx="163">
                  <c:v>323.56</c:v>
                </c:pt>
                <c:pt idx="164">
                  <c:v>324.8</c:v>
                </c:pt>
                <c:pt idx="165">
                  <c:v>326.01</c:v>
                </c:pt>
                <c:pt idx="166">
                  <c:v>326.77</c:v>
                </c:pt>
                <c:pt idx="167">
                  <c:v>327.63</c:v>
                </c:pt>
                <c:pt idx="168">
                  <c:v>327.75</c:v>
                </c:pt>
                <c:pt idx="169">
                  <c:v>329.72</c:v>
                </c:pt>
                <c:pt idx="170">
                  <c:v>330.07</c:v>
                </c:pt>
                <c:pt idx="171">
                  <c:v>329.09</c:v>
                </c:pt>
                <c:pt idx="172">
                  <c:v>328.05</c:v>
                </c:pt>
                <c:pt idx="173">
                  <c:v>326.32</c:v>
                </c:pt>
                <c:pt idx="174">
                  <c:v>324.93</c:v>
                </c:pt>
                <c:pt idx="175">
                  <c:v>325.06</c:v>
                </c:pt>
                <c:pt idx="176">
                  <c:v>326.5</c:v>
                </c:pt>
                <c:pt idx="177">
                  <c:v>327.55</c:v>
                </c:pt>
                <c:pt idx="178">
                  <c:v>328.55</c:v>
                </c:pt>
                <c:pt idx="179">
                  <c:v>329.56</c:v>
                </c:pt>
                <c:pt idx="180">
                  <c:v>330.3</c:v>
                </c:pt>
                <c:pt idx="181">
                  <c:v>331.5</c:v>
                </c:pt>
                <c:pt idx="182">
                  <c:v>332.48</c:v>
                </c:pt>
                <c:pt idx="183">
                  <c:v>332.07</c:v>
                </c:pt>
                <c:pt idx="184">
                  <c:v>330.87</c:v>
                </c:pt>
                <c:pt idx="185">
                  <c:v>329.31</c:v>
                </c:pt>
                <c:pt idx="186">
                  <c:v>327.51</c:v>
                </c:pt>
                <c:pt idx="187">
                  <c:v>327.18</c:v>
                </c:pt>
                <c:pt idx="188">
                  <c:v>328.16</c:v>
                </c:pt>
                <c:pt idx="189">
                  <c:v>328.64</c:v>
                </c:pt>
                <c:pt idx="190">
                  <c:v>329.35</c:v>
                </c:pt>
                <c:pt idx="191">
                  <c:v>330.71</c:v>
                </c:pt>
                <c:pt idx="192">
                  <c:v>331.48</c:v>
                </c:pt>
                <c:pt idx="193">
                  <c:v>332.65</c:v>
                </c:pt>
                <c:pt idx="194">
                  <c:v>333.15</c:v>
                </c:pt>
                <c:pt idx="195">
                  <c:v>332.13</c:v>
                </c:pt>
                <c:pt idx="196">
                  <c:v>330.99</c:v>
                </c:pt>
                <c:pt idx="197">
                  <c:v>329.17</c:v>
                </c:pt>
                <c:pt idx="198">
                  <c:v>327.41000000000003</c:v>
                </c:pt>
                <c:pt idx="199">
                  <c:v>327.20999999999998</c:v>
                </c:pt>
                <c:pt idx="200">
                  <c:v>328.34</c:v>
                </c:pt>
                <c:pt idx="201">
                  <c:v>329.5</c:v>
                </c:pt>
                <c:pt idx="202">
                  <c:v>330.68</c:v>
                </c:pt>
                <c:pt idx="203">
                  <c:v>331.41</c:v>
                </c:pt>
                <c:pt idx="204">
                  <c:v>331.85</c:v>
                </c:pt>
                <c:pt idx="205">
                  <c:v>333.29</c:v>
                </c:pt>
                <c:pt idx="206">
                  <c:v>333.91</c:v>
                </c:pt>
                <c:pt idx="207">
                  <c:v>333.4</c:v>
                </c:pt>
                <c:pt idx="208">
                  <c:v>331.74</c:v>
                </c:pt>
                <c:pt idx="209">
                  <c:v>329.88</c:v>
                </c:pt>
                <c:pt idx="210">
                  <c:v>328.57</c:v>
                </c:pt>
                <c:pt idx="211">
                  <c:v>328.35</c:v>
                </c:pt>
                <c:pt idx="212">
                  <c:v>329.33</c:v>
                </c:pt>
                <c:pt idx="213">
                  <c:v>330.55</c:v>
                </c:pt>
                <c:pt idx="214">
                  <c:v>331.66</c:v>
                </c:pt>
                <c:pt idx="215">
                  <c:v>332.75</c:v>
                </c:pt>
                <c:pt idx="216">
                  <c:v>333.46</c:v>
                </c:pt>
                <c:pt idx="217">
                  <c:v>334.78</c:v>
                </c:pt>
                <c:pt idx="218">
                  <c:v>334.79</c:v>
                </c:pt>
                <c:pt idx="219">
                  <c:v>334.05</c:v>
                </c:pt>
                <c:pt idx="220">
                  <c:v>332.95</c:v>
                </c:pt>
                <c:pt idx="221">
                  <c:v>330.64</c:v>
                </c:pt>
                <c:pt idx="222">
                  <c:v>328.96</c:v>
                </c:pt>
                <c:pt idx="223">
                  <c:v>328.77</c:v>
                </c:pt>
                <c:pt idx="224">
                  <c:v>330.18</c:v>
                </c:pt>
                <c:pt idx="225">
                  <c:v>331.65</c:v>
                </c:pt>
                <c:pt idx="226">
                  <c:v>332.69</c:v>
                </c:pt>
                <c:pt idx="227">
                  <c:v>333.23</c:v>
                </c:pt>
                <c:pt idx="228">
                  <c:v>334.97</c:v>
                </c:pt>
                <c:pt idx="229">
                  <c:v>336.03</c:v>
                </c:pt>
                <c:pt idx="230">
                  <c:v>336.82</c:v>
                </c:pt>
                <c:pt idx="231">
                  <c:v>336.1</c:v>
                </c:pt>
                <c:pt idx="232">
                  <c:v>334.79</c:v>
                </c:pt>
                <c:pt idx="233">
                  <c:v>332.53</c:v>
                </c:pt>
                <c:pt idx="234">
                  <c:v>331.19</c:v>
                </c:pt>
                <c:pt idx="235">
                  <c:v>331.21</c:v>
                </c:pt>
                <c:pt idx="236">
                  <c:v>332.35</c:v>
                </c:pt>
                <c:pt idx="237">
                  <c:v>333.47</c:v>
                </c:pt>
                <c:pt idx="238">
                  <c:v>335.09</c:v>
                </c:pt>
                <c:pt idx="239">
                  <c:v>335.26</c:v>
                </c:pt>
                <c:pt idx="240">
                  <c:v>336.62</c:v>
                </c:pt>
                <c:pt idx="241">
                  <c:v>337.77</c:v>
                </c:pt>
                <c:pt idx="242">
                  <c:v>338</c:v>
                </c:pt>
                <c:pt idx="243">
                  <c:v>337.98</c:v>
                </c:pt>
                <c:pt idx="244">
                  <c:v>336.48</c:v>
                </c:pt>
                <c:pt idx="245">
                  <c:v>334.37</c:v>
                </c:pt>
                <c:pt idx="246">
                  <c:v>332.33</c:v>
                </c:pt>
                <c:pt idx="247">
                  <c:v>332.4</c:v>
                </c:pt>
                <c:pt idx="248">
                  <c:v>333.76</c:v>
                </c:pt>
                <c:pt idx="249">
                  <c:v>334.83</c:v>
                </c:pt>
                <c:pt idx="250">
                  <c:v>336.21</c:v>
                </c:pt>
                <c:pt idx="251">
                  <c:v>336.64</c:v>
                </c:pt>
                <c:pt idx="252">
                  <c:v>338.13</c:v>
                </c:pt>
                <c:pt idx="253">
                  <c:v>338.96</c:v>
                </c:pt>
                <c:pt idx="254">
                  <c:v>339.02</c:v>
                </c:pt>
                <c:pt idx="255">
                  <c:v>339.2</c:v>
                </c:pt>
                <c:pt idx="256">
                  <c:v>337.6</c:v>
                </c:pt>
                <c:pt idx="257">
                  <c:v>335.56</c:v>
                </c:pt>
                <c:pt idx="258">
                  <c:v>333.93</c:v>
                </c:pt>
                <c:pt idx="259">
                  <c:v>334.12</c:v>
                </c:pt>
                <c:pt idx="260">
                  <c:v>335.26</c:v>
                </c:pt>
                <c:pt idx="261">
                  <c:v>336.78</c:v>
                </c:pt>
                <c:pt idx="262">
                  <c:v>337.8</c:v>
                </c:pt>
                <c:pt idx="263">
                  <c:v>338.28</c:v>
                </c:pt>
                <c:pt idx="264">
                  <c:v>340.04</c:v>
                </c:pt>
                <c:pt idx="265">
                  <c:v>340.86</c:v>
                </c:pt>
                <c:pt idx="266">
                  <c:v>341.47</c:v>
                </c:pt>
                <c:pt idx="267">
                  <c:v>341.26</c:v>
                </c:pt>
                <c:pt idx="268">
                  <c:v>339.34</c:v>
                </c:pt>
                <c:pt idx="269">
                  <c:v>337.45</c:v>
                </c:pt>
                <c:pt idx="270">
                  <c:v>336.1</c:v>
                </c:pt>
                <c:pt idx="271">
                  <c:v>336.05</c:v>
                </c:pt>
                <c:pt idx="272">
                  <c:v>337.21</c:v>
                </c:pt>
                <c:pt idx="273">
                  <c:v>338.29</c:v>
                </c:pt>
                <c:pt idx="274">
                  <c:v>339.36</c:v>
                </c:pt>
                <c:pt idx="275">
                  <c:v>340.51</c:v>
                </c:pt>
                <c:pt idx="276">
                  <c:v>341.57</c:v>
                </c:pt>
                <c:pt idx="277">
                  <c:v>342.56</c:v>
                </c:pt>
                <c:pt idx="278">
                  <c:v>343.01</c:v>
                </c:pt>
                <c:pt idx="279">
                  <c:v>342.52</c:v>
                </c:pt>
                <c:pt idx="280">
                  <c:v>340.71</c:v>
                </c:pt>
                <c:pt idx="281">
                  <c:v>338.51</c:v>
                </c:pt>
                <c:pt idx="282">
                  <c:v>336.96</c:v>
                </c:pt>
                <c:pt idx="283">
                  <c:v>337.13</c:v>
                </c:pt>
                <c:pt idx="284">
                  <c:v>338.58</c:v>
                </c:pt>
                <c:pt idx="285">
                  <c:v>339.91</c:v>
                </c:pt>
                <c:pt idx="286">
                  <c:v>340.92</c:v>
                </c:pt>
                <c:pt idx="287">
                  <c:v>341.69</c:v>
                </c:pt>
                <c:pt idx="288">
                  <c:v>342.87</c:v>
                </c:pt>
                <c:pt idx="289">
                  <c:v>343.83</c:v>
                </c:pt>
                <c:pt idx="290">
                  <c:v>344.3</c:v>
                </c:pt>
                <c:pt idx="291">
                  <c:v>343.42</c:v>
                </c:pt>
                <c:pt idx="292">
                  <c:v>341.85</c:v>
                </c:pt>
                <c:pt idx="293">
                  <c:v>339.82</c:v>
                </c:pt>
                <c:pt idx="294">
                  <c:v>337.98</c:v>
                </c:pt>
                <c:pt idx="295">
                  <c:v>338.09</c:v>
                </c:pt>
                <c:pt idx="296">
                  <c:v>339.24</c:v>
                </c:pt>
                <c:pt idx="297">
                  <c:v>340.67</c:v>
                </c:pt>
                <c:pt idx="298">
                  <c:v>341.42</c:v>
                </c:pt>
                <c:pt idx="299">
                  <c:v>342.67</c:v>
                </c:pt>
                <c:pt idx="300">
                  <c:v>343.45</c:v>
                </c:pt>
                <c:pt idx="301">
                  <c:v>345.08</c:v>
                </c:pt>
                <c:pt idx="302">
                  <c:v>345.75</c:v>
                </c:pt>
                <c:pt idx="303">
                  <c:v>345.32</c:v>
                </c:pt>
                <c:pt idx="304">
                  <c:v>343.93</c:v>
                </c:pt>
                <c:pt idx="305">
                  <c:v>342.08</c:v>
                </c:pt>
                <c:pt idx="306">
                  <c:v>340</c:v>
                </c:pt>
                <c:pt idx="307">
                  <c:v>340.12</c:v>
                </c:pt>
                <c:pt idx="308">
                  <c:v>341.35</c:v>
                </c:pt>
                <c:pt idx="309">
                  <c:v>342.89</c:v>
                </c:pt>
                <c:pt idx="310">
                  <c:v>343.87</c:v>
                </c:pt>
                <c:pt idx="311">
                  <c:v>344.59</c:v>
                </c:pt>
                <c:pt idx="312">
                  <c:v>345.29</c:v>
                </c:pt>
                <c:pt idx="313">
                  <c:v>346.58</c:v>
                </c:pt>
                <c:pt idx="314">
                  <c:v>347.36</c:v>
                </c:pt>
                <c:pt idx="315">
                  <c:v>346.8</c:v>
                </c:pt>
                <c:pt idx="316">
                  <c:v>345.37</c:v>
                </c:pt>
                <c:pt idx="317">
                  <c:v>343.06</c:v>
                </c:pt>
                <c:pt idx="318">
                  <c:v>341.24</c:v>
                </c:pt>
                <c:pt idx="319">
                  <c:v>341.54</c:v>
                </c:pt>
                <c:pt idx="320">
                  <c:v>342.9</c:v>
                </c:pt>
                <c:pt idx="321">
                  <c:v>344.36</c:v>
                </c:pt>
                <c:pt idx="322">
                  <c:v>345.08</c:v>
                </c:pt>
                <c:pt idx="323">
                  <c:v>345.89</c:v>
                </c:pt>
                <c:pt idx="324">
                  <c:v>347.49</c:v>
                </c:pt>
                <c:pt idx="325">
                  <c:v>348.02</c:v>
                </c:pt>
                <c:pt idx="326">
                  <c:v>348.75</c:v>
                </c:pt>
                <c:pt idx="327">
                  <c:v>348.19</c:v>
                </c:pt>
                <c:pt idx="328">
                  <c:v>346.49</c:v>
                </c:pt>
                <c:pt idx="329">
                  <c:v>344.7</c:v>
                </c:pt>
                <c:pt idx="330">
                  <c:v>343.04</c:v>
                </c:pt>
                <c:pt idx="331">
                  <c:v>342.92</c:v>
                </c:pt>
                <c:pt idx="332">
                  <c:v>344.22</c:v>
                </c:pt>
                <c:pt idx="333">
                  <c:v>345.61</c:v>
                </c:pt>
                <c:pt idx="334">
                  <c:v>346.42</c:v>
                </c:pt>
                <c:pt idx="335">
                  <c:v>346.95</c:v>
                </c:pt>
                <c:pt idx="336">
                  <c:v>347.88</c:v>
                </c:pt>
                <c:pt idx="337">
                  <c:v>349.57</c:v>
                </c:pt>
                <c:pt idx="338">
                  <c:v>350.35</c:v>
                </c:pt>
                <c:pt idx="339">
                  <c:v>349.7</c:v>
                </c:pt>
                <c:pt idx="340">
                  <c:v>347.78</c:v>
                </c:pt>
                <c:pt idx="341">
                  <c:v>345.89</c:v>
                </c:pt>
                <c:pt idx="342">
                  <c:v>344.88</c:v>
                </c:pt>
                <c:pt idx="343">
                  <c:v>344.34</c:v>
                </c:pt>
                <c:pt idx="344">
                  <c:v>345.67</c:v>
                </c:pt>
                <c:pt idx="345">
                  <c:v>346.89</c:v>
                </c:pt>
                <c:pt idx="346">
                  <c:v>348.2</c:v>
                </c:pt>
                <c:pt idx="347">
                  <c:v>348.55</c:v>
                </c:pt>
                <c:pt idx="348">
                  <c:v>349.56</c:v>
                </c:pt>
                <c:pt idx="349">
                  <c:v>351.12</c:v>
                </c:pt>
                <c:pt idx="350">
                  <c:v>351.84</c:v>
                </c:pt>
                <c:pt idx="351">
                  <c:v>351.45</c:v>
                </c:pt>
                <c:pt idx="352">
                  <c:v>349.77</c:v>
                </c:pt>
                <c:pt idx="353">
                  <c:v>347.62</c:v>
                </c:pt>
                <c:pt idx="354">
                  <c:v>346.37</c:v>
                </c:pt>
                <c:pt idx="355">
                  <c:v>346.48</c:v>
                </c:pt>
                <c:pt idx="356">
                  <c:v>347.8</c:v>
                </c:pt>
                <c:pt idx="357">
                  <c:v>349.03</c:v>
                </c:pt>
                <c:pt idx="358">
                  <c:v>350.23</c:v>
                </c:pt>
                <c:pt idx="359">
                  <c:v>351.58</c:v>
                </c:pt>
                <c:pt idx="360">
                  <c:v>352.22</c:v>
                </c:pt>
                <c:pt idx="361">
                  <c:v>353.53</c:v>
                </c:pt>
                <c:pt idx="362">
                  <c:v>354.14</c:v>
                </c:pt>
                <c:pt idx="363">
                  <c:v>353.64</c:v>
                </c:pt>
                <c:pt idx="364">
                  <c:v>352.53</c:v>
                </c:pt>
                <c:pt idx="365">
                  <c:v>350.42</c:v>
                </c:pt>
                <c:pt idx="366">
                  <c:v>348.84</c:v>
                </c:pt>
                <c:pt idx="367">
                  <c:v>348.94</c:v>
                </c:pt>
                <c:pt idx="368">
                  <c:v>349.99</c:v>
                </c:pt>
                <c:pt idx="369">
                  <c:v>351.29</c:v>
                </c:pt>
                <c:pt idx="370">
                  <c:v>352.72</c:v>
                </c:pt>
                <c:pt idx="371">
                  <c:v>353.1</c:v>
                </c:pt>
                <c:pt idx="372">
                  <c:v>353.64</c:v>
                </c:pt>
                <c:pt idx="373">
                  <c:v>355.43</c:v>
                </c:pt>
                <c:pt idx="374">
                  <c:v>355.7</c:v>
                </c:pt>
                <c:pt idx="375">
                  <c:v>355.11</c:v>
                </c:pt>
                <c:pt idx="376">
                  <c:v>353.79</c:v>
                </c:pt>
                <c:pt idx="377">
                  <c:v>351.42</c:v>
                </c:pt>
                <c:pt idx="378">
                  <c:v>349.83</c:v>
                </c:pt>
                <c:pt idx="379">
                  <c:v>350.1</c:v>
                </c:pt>
                <c:pt idx="380">
                  <c:v>351.26</c:v>
                </c:pt>
                <c:pt idx="381">
                  <c:v>352.66</c:v>
                </c:pt>
                <c:pt idx="382">
                  <c:v>353.63</c:v>
                </c:pt>
                <c:pt idx="383">
                  <c:v>354.72</c:v>
                </c:pt>
                <c:pt idx="384">
                  <c:v>355.49</c:v>
                </c:pt>
                <c:pt idx="385">
                  <c:v>356.1</c:v>
                </c:pt>
                <c:pt idx="386">
                  <c:v>357.08</c:v>
                </c:pt>
                <c:pt idx="387">
                  <c:v>356.11</c:v>
                </c:pt>
                <c:pt idx="388">
                  <c:v>354.67</c:v>
                </c:pt>
                <c:pt idx="389">
                  <c:v>352.67</c:v>
                </c:pt>
                <c:pt idx="390">
                  <c:v>351.05</c:v>
                </c:pt>
                <c:pt idx="391">
                  <c:v>351.36</c:v>
                </c:pt>
                <c:pt idx="392">
                  <c:v>352.81</c:v>
                </c:pt>
                <c:pt idx="393">
                  <c:v>354.21</c:v>
                </c:pt>
                <c:pt idx="394">
                  <c:v>354.87</c:v>
                </c:pt>
                <c:pt idx="395">
                  <c:v>355.67</c:v>
                </c:pt>
                <c:pt idx="396">
                  <c:v>357</c:v>
                </c:pt>
                <c:pt idx="397">
                  <c:v>358.4</c:v>
                </c:pt>
                <c:pt idx="398">
                  <c:v>359</c:v>
                </c:pt>
                <c:pt idx="399">
                  <c:v>357.99</c:v>
                </c:pt>
                <c:pt idx="400">
                  <c:v>355.96</c:v>
                </c:pt>
                <c:pt idx="401">
                  <c:v>353.78</c:v>
                </c:pt>
                <c:pt idx="402">
                  <c:v>352.2</c:v>
                </c:pt>
                <c:pt idx="403">
                  <c:v>352.22</c:v>
                </c:pt>
                <c:pt idx="404">
                  <c:v>353.7</c:v>
                </c:pt>
                <c:pt idx="405">
                  <c:v>354.98</c:v>
                </c:pt>
                <c:pt idx="406">
                  <c:v>356.08</c:v>
                </c:pt>
                <c:pt idx="407">
                  <c:v>356.84</c:v>
                </c:pt>
                <c:pt idx="408">
                  <c:v>357.73</c:v>
                </c:pt>
                <c:pt idx="409">
                  <c:v>358.91</c:v>
                </c:pt>
                <c:pt idx="410">
                  <c:v>359.45</c:v>
                </c:pt>
                <c:pt idx="411">
                  <c:v>359.19</c:v>
                </c:pt>
                <c:pt idx="412">
                  <c:v>356.72</c:v>
                </c:pt>
                <c:pt idx="413">
                  <c:v>354.77</c:v>
                </c:pt>
                <c:pt idx="414">
                  <c:v>352.8</c:v>
                </c:pt>
                <c:pt idx="415">
                  <c:v>353.21</c:v>
                </c:pt>
                <c:pt idx="416">
                  <c:v>354.15</c:v>
                </c:pt>
                <c:pt idx="417">
                  <c:v>355.39</c:v>
                </c:pt>
                <c:pt idx="418">
                  <c:v>356.76</c:v>
                </c:pt>
                <c:pt idx="419">
                  <c:v>357.17</c:v>
                </c:pt>
                <c:pt idx="420">
                  <c:v>358.26</c:v>
                </c:pt>
                <c:pt idx="421">
                  <c:v>359.17</c:v>
                </c:pt>
                <c:pt idx="422">
                  <c:v>360.07</c:v>
                </c:pt>
                <c:pt idx="423">
                  <c:v>359.41</c:v>
                </c:pt>
                <c:pt idx="424">
                  <c:v>357.36</c:v>
                </c:pt>
                <c:pt idx="425">
                  <c:v>355.29</c:v>
                </c:pt>
                <c:pt idx="426">
                  <c:v>353.96</c:v>
                </c:pt>
                <c:pt idx="427">
                  <c:v>354.03</c:v>
                </c:pt>
                <c:pt idx="428">
                  <c:v>355.27</c:v>
                </c:pt>
                <c:pt idx="429">
                  <c:v>356.7</c:v>
                </c:pt>
                <c:pt idx="430">
                  <c:v>358.05</c:v>
                </c:pt>
                <c:pt idx="431">
                  <c:v>358.8</c:v>
                </c:pt>
                <c:pt idx="432">
                  <c:v>359.67</c:v>
                </c:pt>
                <c:pt idx="433">
                  <c:v>361.13</c:v>
                </c:pt>
                <c:pt idx="434">
                  <c:v>361.48</c:v>
                </c:pt>
                <c:pt idx="435">
                  <c:v>360.6</c:v>
                </c:pt>
                <c:pt idx="436">
                  <c:v>359.2</c:v>
                </c:pt>
                <c:pt idx="437">
                  <c:v>357.23</c:v>
                </c:pt>
                <c:pt idx="438">
                  <c:v>355.42</c:v>
                </c:pt>
                <c:pt idx="439">
                  <c:v>355.89</c:v>
                </c:pt>
                <c:pt idx="440">
                  <c:v>357.41</c:v>
                </c:pt>
                <c:pt idx="441">
                  <c:v>358.74</c:v>
                </c:pt>
                <c:pt idx="442">
                  <c:v>359.73</c:v>
                </c:pt>
                <c:pt idx="443">
                  <c:v>360.61</c:v>
                </c:pt>
                <c:pt idx="444">
                  <c:v>361.6</c:v>
                </c:pt>
                <c:pt idx="445">
                  <c:v>363.05</c:v>
                </c:pt>
                <c:pt idx="446">
                  <c:v>363.62</c:v>
                </c:pt>
                <c:pt idx="447">
                  <c:v>363.03</c:v>
                </c:pt>
                <c:pt idx="448">
                  <c:v>361.55</c:v>
                </c:pt>
                <c:pt idx="449">
                  <c:v>358.94</c:v>
                </c:pt>
                <c:pt idx="450">
                  <c:v>357.93</c:v>
                </c:pt>
                <c:pt idx="451">
                  <c:v>357.8</c:v>
                </c:pt>
                <c:pt idx="452">
                  <c:v>359.22</c:v>
                </c:pt>
                <c:pt idx="453">
                  <c:v>360.42</c:v>
                </c:pt>
                <c:pt idx="454">
                  <c:v>361.83</c:v>
                </c:pt>
                <c:pt idx="455">
                  <c:v>362.94</c:v>
                </c:pt>
                <c:pt idx="456">
                  <c:v>363.91</c:v>
                </c:pt>
                <c:pt idx="457">
                  <c:v>364.28</c:v>
                </c:pt>
                <c:pt idx="458">
                  <c:v>364.93</c:v>
                </c:pt>
                <c:pt idx="459">
                  <c:v>364.7</c:v>
                </c:pt>
                <c:pt idx="460">
                  <c:v>363.31</c:v>
                </c:pt>
                <c:pt idx="461">
                  <c:v>361.15</c:v>
                </c:pt>
                <c:pt idx="462">
                  <c:v>359.41</c:v>
                </c:pt>
                <c:pt idx="463">
                  <c:v>359.34</c:v>
                </c:pt>
                <c:pt idx="464">
                  <c:v>360.62</c:v>
                </c:pt>
                <c:pt idx="465">
                  <c:v>361.96</c:v>
                </c:pt>
                <c:pt idx="466">
                  <c:v>362.81</c:v>
                </c:pt>
                <c:pt idx="467">
                  <c:v>363.87</c:v>
                </c:pt>
                <c:pt idx="468">
                  <c:v>364.25</c:v>
                </c:pt>
                <c:pt idx="469">
                  <c:v>366.02</c:v>
                </c:pt>
                <c:pt idx="470">
                  <c:v>366.47</c:v>
                </c:pt>
                <c:pt idx="471">
                  <c:v>365.36</c:v>
                </c:pt>
                <c:pt idx="472">
                  <c:v>364.1</c:v>
                </c:pt>
                <c:pt idx="473">
                  <c:v>361.89</c:v>
                </c:pt>
                <c:pt idx="474">
                  <c:v>360.05</c:v>
                </c:pt>
                <c:pt idx="475">
                  <c:v>360.49</c:v>
                </c:pt>
                <c:pt idx="476">
                  <c:v>362.21</c:v>
                </c:pt>
                <c:pt idx="477">
                  <c:v>364.12</c:v>
                </c:pt>
                <c:pt idx="478">
                  <c:v>365</c:v>
                </c:pt>
                <c:pt idx="479">
                  <c:v>365.82</c:v>
                </c:pt>
                <c:pt idx="480">
                  <c:v>366.95</c:v>
                </c:pt>
                <c:pt idx="481">
                  <c:v>368.42</c:v>
                </c:pt>
                <c:pt idx="482">
                  <c:v>369.33</c:v>
                </c:pt>
                <c:pt idx="483">
                  <c:v>368.78</c:v>
                </c:pt>
                <c:pt idx="484">
                  <c:v>367.59</c:v>
                </c:pt>
                <c:pt idx="485">
                  <c:v>365.81</c:v>
                </c:pt>
                <c:pt idx="486">
                  <c:v>363.83</c:v>
                </c:pt>
                <c:pt idx="487">
                  <c:v>364.18</c:v>
                </c:pt>
                <c:pt idx="488">
                  <c:v>365.36</c:v>
                </c:pt>
                <c:pt idx="489">
                  <c:v>366.87</c:v>
                </c:pt>
                <c:pt idx="490">
                  <c:v>367.97</c:v>
                </c:pt>
                <c:pt idx="491">
                  <c:v>368.83</c:v>
                </c:pt>
                <c:pt idx="492">
                  <c:v>369.46</c:v>
                </c:pt>
                <c:pt idx="493">
                  <c:v>370.77</c:v>
                </c:pt>
                <c:pt idx="494">
                  <c:v>370.66</c:v>
                </c:pt>
                <c:pt idx="495">
                  <c:v>370.1</c:v>
                </c:pt>
                <c:pt idx="496">
                  <c:v>369.1</c:v>
                </c:pt>
                <c:pt idx="497">
                  <c:v>366.7</c:v>
                </c:pt>
                <c:pt idx="498">
                  <c:v>364.61</c:v>
                </c:pt>
                <c:pt idx="499">
                  <c:v>365.17</c:v>
                </c:pt>
                <c:pt idx="500">
                  <c:v>366.51</c:v>
                </c:pt>
                <c:pt idx="501">
                  <c:v>367.85</c:v>
                </c:pt>
                <c:pt idx="502">
                  <c:v>369.07</c:v>
                </c:pt>
                <c:pt idx="503">
                  <c:v>369.32</c:v>
                </c:pt>
                <c:pt idx="504">
                  <c:v>370.38</c:v>
                </c:pt>
                <c:pt idx="505">
                  <c:v>371.63</c:v>
                </c:pt>
                <c:pt idx="506">
                  <c:v>371.32</c:v>
                </c:pt>
                <c:pt idx="507">
                  <c:v>371.51</c:v>
                </c:pt>
                <c:pt idx="508">
                  <c:v>369.69</c:v>
                </c:pt>
                <c:pt idx="509">
                  <c:v>368.18</c:v>
                </c:pt>
                <c:pt idx="510">
                  <c:v>366.87</c:v>
                </c:pt>
                <c:pt idx="511">
                  <c:v>366.94</c:v>
                </c:pt>
                <c:pt idx="512">
                  <c:v>368.27</c:v>
                </c:pt>
                <c:pt idx="513">
                  <c:v>369.62</c:v>
                </c:pt>
                <c:pt idx="514">
                  <c:v>370.47</c:v>
                </c:pt>
                <c:pt idx="515">
                  <c:v>371.44</c:v>
                </c:pt>
                <c:pt idx="516">
                  <c:v>372.39</c:v>
                </c:pt>
                <c:pt idx="517">
                  <c:v>373.32</c:v>
                </c:pt>
                <c:pt idx="518">
                  <c:v>373.77</c:v>
                </c:pt>
                <c:pt idx="519">
                  <c:v>373.13</c:v>
                </c:pt>
                <c:pt idx="520">
                  <c:v>371.51</c:v>
                </c:pt>
                <c:pt idx="521">
                  <c:v>369.59</c:v>
                </c:pt>
                <c:pt idx="522">
                  <c:v>368.12</c:v>
                </c:pt>
                <c:pt idx="523">
                  <c:v>368.38</c:v>
                </c:pt>
                <c:pt idx="524">
                  <c:v>369.64</c:v>
                </c:pt>
                <c:pt idx="525">
                  <c:v>371.11</c:v>
                </c:pt>
                <c:pt idx="526">
                  <c:v>372.38</c:v>
                </c:pt>
                <c:pt idx="527">
                  <c:v>373.08</c:v>
                </c:pt>
                <c:pt idx="528">
                  <c:v>373.87</c:v>
                </c:pt>
                <c:pt idx="529">
                  <c:v>374.93</c:v>
                </c:pt>
                <c:pt idx="530">
                  <c:v>375.58</c:v>
                </c:pt>
                <c:pt idx="531">
                  <c:v>375.44</c:v>
                </c:pt>
                <c:pt idx="532">
                  <c:v>373.91</c:v>
                </c:pt>
                <c:pt idx="533">
                  <c:v>371.77</c:v>
                </c:pt>
                <c:pt idx="534">
                  <c:v>370.72</c:v>
                </c:pt>
                <c:pt idx="535">
                  <c:v>370.5</c:v>
                </c:pt>
                <c:pt idx="536">
                  <c:v>372.19</c:v>
                </c:pt>
                <c:pt idx="537">
                  <c:v>373.71</c:v>
                </c:pt>
                <c:pt idx="538">
                  <c:v>374.92</c:v>
                </c:pt>
                <c:pt idx="539">
                  <c:v>375.63</c:v>
                </c:pt>
                <c:pt idx="540">
                  <c:v>376.51</c:v>
                </c:pt>
                <c:pt idx="541">
                  <c:v>377.75</c:v>
                </c:pt>
                <c:pt idx="542">
                  <c:v>378.54</c:v>
                </c:pt>
                <c:pt idx="543">
                  <c:v>378.21</c:v>
                </c:pt>
                <c:pt idx="544">
                  <c:v>376.65</c:v>
                </c:pt>
                <c:pt idx="545">
                  <c:v>374.28</c:v>
                </c:pt>
                <c:pt idx="546">
                  <c:v>373.12</c:v>
                </c:pt>
                <c:pt idx="547">
                  <c:v>373.1</c:v>
                </c:pt>
                <c:pt idx="548">
                  <c:v>374.67</c:v>
                </c:pt>
                <c:pt idx="549">
                  <c:v>375.97</c:v>
                </c:pt>
                <c:pt idx="550">
                  <c:v>377.03</c:v>
                </c:pt>
                <c:pt idx="551">
                  <c:v>377.87</c:v>
                </c:pt>
                <c:pt idx="552">
                  <c:v>378.88</c:v>
                </c:pt>
                <c:pt idx="553">
                  <c:v>380.42</c:v>
                </c:pt>
                <c:pt idx="554">
                  <c:v>380.62</c:v>
                </c:pt>
                <c:pt idx="555">
                  <c:v>379.66</c:v>
                </c:pt>
                <c:pt idx="556">
                  <c:v>377.48</c:v>
                </c:pt>
                <c:pt idx="557">
                  <c:v>376.07</c:v>
                </c:pt>
                <c:pt idx="558">
                  <c:v>374.1</c:v>
                </c:pt>
                <c:pt idx="559">
                  <c:v>374.47</c:v>
                </c:pt>
                <c:pt idx="560">
                  <c:v>376.15</c:v>
                </c:pt>
                <c:pt idx="561">
                  <c:v>377.51</c:v>
                </c:pt>
                <c:pt idx="562">
                  <c:v>378.43</c:v>
                </c:pt>
                <c:pt idx="563">
                  <c:v>379.7</c:v>
                </c:pt>
                <c:pt idx="564">
                  <c:v>380.91</c:v>
                </c:pt>
                <c:pt idx="565">
                  <c:v>382.2</c:v>
                </c:pt>
                <c:pt idx="566">
                  <c:v>382.45</c:v>
                </c:pt>
                <c:pt idx="567">
                  <c:v>382.14</c:v>
                </c:pt>
                <c:pt idx="568">
                  <c:v>380.6</c:v>
                </c:pt>
                <c:pt idx="569">
                  <c:v>378.6</c:v>
                </c:pt>
                <c:pt idx="570">
                  <c:v>376.72</c:v>
                </c:pt>
                <c:pt idx="571">
                  <c:v>376.98</c:v>
                </c:pt>
                <c:pt idx="572">
                  <c:v>378.29</c:v>
                </c:pt>
                <c:pt idx="573">
                  <c:v>380.07</c:v>
                </c:pt>
                <c:pt idx="574">
                  <c:v>381.36</c:v>
                </c:pt>
                <c:pt idx="575">
                  <c:v>382.19</c:v>
                </c:pt>
                <c:pt idx="576">
                  <c:v>382.65</c:v>
                </c:pt>
                <c:pt idx="577">
                  <c:v>384.65</c:v>
                </c:pt>
                <c:pt idx="578">
                  <c:v>384.94</c:v>
                </c:pt>
                <c:pt idx="579">
                  <c:v>384.01</c:v>
                </c:pt>
                <c:pt idx="580">
                  <c:v>382.15</c:v>
                </c:pt>
                <c:pt idx="581">
                  <c:v>380.33</c:v>
                </c:pt>
                <c:pt idx="582">
                  <c:v>378.81</c:v>
                </c:pt>
                <c:pt idx="583">
                  <c:v>379.06</c:v>
                </c:pt>
                <c:pt idx="584">
                  <c:v>380.17</c:v>
                </c:pt>
                <c:pt idx="585">
                  <c:v>381.85</c:v>
                </c:pt>
                <c:pt idx="586">
                  <c:v>382.88</c:v>
                </c:pt>
                <c:pt idx="587">
                  <c:v>383.77</c:v>
                </c:pt>
                <c:pt idx="588">
                  <c:v>384.42</c:v>
                </c:pt>
                <c:pt idx="589">
                  <c:v>386.36</c:v>
                </c:pt>
                <c:pt idx="590">
                  <c:v>386.53</c:v>
                </c:pt>
                <c:pt idx="591">
                  <c:v>386.01</c:v>
                </c:pt>
                <c:pt idx="592">
                  <c:v>384.45</c:v>
                </c:pt>
                <c:pt idx="593">
                  <c:v>381.96</c:v>
                </c:pt>
                <c:pt idx="594">
                  <c:v>380.81</c:v>
                </c:pt>
                <c:pt idx="595">
                  <c:v>381.09</c:v>
                </c:pt>
                <c:pt idx="596">
                  <c:v>382.37</c:v>
                </c:pt>
                <c:pt idx="597">
                  <c:v>383.84</c:v>
                </c:pt>
                <c:pt idx="598">
                  <c:v>385.42</c:v>
                </c:pt>
                <c:pt idx="599">
                  <c:v>385.72</c:v>
                </c:pt>
                <c:pt idx="600">
                  <c:v>385.96</c:v>
                </c:pt>
                <c:pt idx="601">
                  <c:v>387.18</c:v>
                </c:pt>
                <c:pt idx="602">
                  <c:v>388.5</c:v>
                </c:pt>
                <c:pt idx="603">
                  <c:v>387.88</c:v>
                </c:pt>
                <c:pt idx="604">
                  <c:v>386.38</c:v>
                </c:pt>
                <c:pt idx="605">
                  <c:v>384.15</c:v>
                </c:pt>
                <c:pt idx="606">
                  <c:v>383.07</c:v>
                </c:pt>
                <c:pt idx="607">
                  <c:v>382.98</c:v>
                </c:pt>
                <c:pt idx="608">
                  <c:v>384.11</c:v>
                </c:pt>
                <c:pt idx="609">
                  <c:v>385.54</c:v>
                </c:pt>
                <c:pt idx="610">
                  <c:v>386.93</c:v>
                </c:pt>
                <c:pt idx="611">
                  <c:v>387.41</c:v>
                </c:pt>
                <c:pt idx="612">
                  <c:v>388.78</c:v>
                </c:pt>
                <c:pt idx="613">
                  <c:v>389.46</c:v>
                </c:pt>
                <c:pt idx="614">
                  <c:v>390.18</c:v>
                </c:pt>
                <c:pt idx="615">
                  <c:v>389.42</c:v>
                </c:pt>
                <c:pt idx="616">
                  <c:v>387.79</c:v>
                </c:pt>
                <c:pt idx="617">
                  <c:v>385.91</c:v>
                </c:pt>
                <c:pt idx="618">
                  <c:v>384.78</c:v>
                </c:pt>
                <c:pt idx="619">
                  <c:v>384.38</c:v>
                </c:pt>
                <c:pt idx="620">
                  <c:v>385.99</c:v>
                </c:pt>
                <c:pt idx="621">
                  <c:v>387.27</c:v>
                </c:pt>
                <c:pt idx="622">
                  <c:v>388.45</c:v>
                </c:pt>
                <c:pt idx="623">
                  <c:v>389.84</c:v>
                </c:pt>
                <c:pt idx="624">
                  <c:v>391.02</c:v>
                </c:pt>
                <c:pt idx="625">
                  <c:v>392.49</c:v>
                </c:pt>
                <c:pt idx="626">
                  <c:v>392.95</c:v>
                </c:pt>
                <c:pt idx="627">
                  <c:v>392.03</c:v>
                </c:pt>
                <c:pt idx="628">
                  <c:v>390.11</c:v>
                </c:pt>
                <c:pt idx="629">
                  <c:v>388.15</c:v>
                </c:pt>
                <c:pt idx="630">
                  <c:v>386.8</c:v>
                </c:pt>
                <c:pt idx="631">
                  <c:v>387.18</c:v>
                </c:pt>
                <c:pt idx="632">
                  <c:v>388.59</c:v>
                </c:pt>
                <c:pt idx="633">
                  <c:v>389.68</c:v>
                </c:pt>
                <c:pt idx="634">
                  <c:v>391.19</c:v>
                </c:pt>
                <c:pt idx="635">
                  <c:v>391.76</c:v>
                </c:pt>
                <c:pt idx="636">
                  <c:v>392.41</c:v>
                </c:pt>
                <c:pt idx="637">
                  <c:v>393.29</c:v>
                </c:pt>
                <c:pt idx="638">
                  <c:v>394.16</c:v>
                </c:pt>
                <c:pt idx="639">
                  <c:v>393.69</c:v>
                </c:pt>
                <c:pt idx="640">
                  <c:v>392.39</c:v>
                </c:pt>
                <c:pt idx="641">
                  <c:v>390.08</c:v>
                </c:pt>
                <c:pt idx="642">
                  <c:v>389</c:v>
                </c:pt>
                <c:pt idx="643">
                  <c:v>388.92</c:v>
                </c:pt>
                <c:pt idx="644">
                  <c:v>390.2</c:v>
                </c:pt>
                <c:pt idx="645">
                  <c:v>391.8</c:v>
                </c:pt>
                <c:pt idx="646">
                  <c:v>393.1</c:v>
                </c:pt>
                <c:pt idx="647">
                  <c:v>393.65</c:v>
                </c:pt>
                <c:pt idx="648">
                  <c:v>394.44</c:v>
                </c:pt>
                <c:pt idx="649">
                  <c:v>396.19</c:v>
                </c:pt>
                <c:pt idx="650">
                  <c:v>396.77</c:v>
                </c:pt>
                <c:pt idx="651">
                  <c:v>395.77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6662272"/>
        <c:axId val="246662848"/>
      </c:scatterChart>
      <c:valAx>
        <c:axId val="246662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46662848"/>
        <c:crosses val="autoZero"/>
        <c:crossBetween val="midCat"/>
      </c:valAx>
      <c:valAx>
        <c:axId val="246662848"/>
        <c:scaling>
          <c:orientation val="minMax"/>
          <c:min val="2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2466622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Put</a:t>
            </a:r>
            <a:r>
              <a:rPr lang="en-US" baseline="0"/>
              <a:t> a meaningful title here</a:t>
            </a:r>
            <a:endParaRPr lang="en-US"/>
          </a:p>
        </c:rich>
      </c:tx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'College Majors'!$B$4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'College Majors'!$A$5:$A$11</c:f>
              <c:strCache>
                <c:ptCount val="7"/>
                <c:pt idx="0">
                  <c:v>Arts</c:v>
                </c:pt>
                <c:pt idx="1">
                  <c:v>Business</c:v>
                </c:pt>
                <c:pt idx="2">
                  <c:v>Education</c:v>
                </c:pt>
                <c:pt idx="3">
                  <c:v>Humanities &amp; Social Science</c:v>
                </c:pt>
                <c:pt idx="4">
                  <c:v>Science &amp; Health</c:v>
                </c:pt>
                <c:pt idx="5">
                  <c:v>Technology &amp; Computing</c:v>
                </c:pt>
                <c:pt idx="6">
                  <c:v>Undeclared</c:v>
                </c:pt>
              </c:strCache>
            </c:strRef>
          </c:cat>
          <c:val>
            <c:numRef>
              <c:f>'College Majors'!$B$5:$B$11</c:f>
              <c:numCache>
                <c:formatCode>_(* #,##0_);_(* \(#,##0\);_(* "-"??_);_(@_)</c:formatCode>
                <c:ptCount val="7"/>
                <c:pt idx="0">
                  <c:v>950</c:v>
                </c:pt>
                <c:pt idx="1">
                  <c:v>3975</c:v>
                </c:pt>
                <c:pt idx="2">
                  <c:v>1500</c:v>
                </c:pt>
                <c:pt idx="3">
                  <c:v>2300</c:v>
                </c:pt>
                <c:pt idx="4">
                  <c:v>1895</c:v>
                </c:pt>
                <c:pt idx="5">
                  <c:v>4500</c:v>
                </c:pt>
                <c:pt idx="6">
                  <c:v>5200</c:v>
                </c:pt>
              </c:numCache>
            </c:numRef>
          </c:val>
        </c:ser>
        <c:ser>
          <c:idx val="1"/>
          <c:order val="1"/>
          <c:tx>
            <c:strRef>
              <c:f>'College Majors'!$C$4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'College Majors'!$A$5:$A$11</c:f>
              <c:strCache>
                <c:ptCount val="7"/>
                <c:pt idx="0">
                  <c:v>Arts</c:v>
                </c:pt>
                <c:pt idx="1">
                  <c:v>Business</c:v>
                </c:pt>
                <c:pt idx="2">
                  <c:v>Education</c:v>
                </c:pt>
                <c:pt idx="3">
                  <c:v>Humanities &amp; Social Science</c:v>
                </c:pt>
                <c:pt idx="4">
                  <c:v>Science &amp; Health</c:v>
                </c:pt>
                <c:pt idx="5">
                  <c:v>Technology &amp; Computing</c:v>
                </c:pt>
                <c:pt idx="6">
                  <c:v>Undeclared</c:v>
                </c:pt>
              </c:strCache>
            </c:strRef>
          </c:cat>
          <c:val>
            <c:numRef>
              <c:f>'College Majors'!$C$5:$C$11</c:f>
              <c:numCache>
                <c:formatCode>_(* #,##0_);_(* \(#,##0\);_(* "-"??_);_(@_)</c:formatCode>
                <c:ptCount val="7"/>
                <c:pt idx="0">
                  <c:v>1000</c:v>
                </c:pt>
                <c:pt idx="1">
                  <c:v>3650</c:v>
                </c:pt>
                <c:pt idx="2">
                  <c:v>1425</c:v>
                </c:pt>
                <c:pt idx="3">
                  <c:v>2250</c:v>
                </c:pt>
                <c:pt idx="4">
                  <c:v>1650</c:v>
                </c:pt>
                <c:pt idx="5">
                  <c:v>4325</c:v>
                </c:pt>
                <c:pt idx="6">
                  <c:v>5500</c:v>
                </c:pt>
              </c:numCache>
            </c:numRef>
          </c:val>
        </c:ser>
        <c:ser>
          <c:idx val="2"/>
          <c:order val="2"/>
          <c:tx>
            <c:strRef>
              <c:f>'College Majors'!$D$4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'College Majors'!$A$5:$A$11</c:f>
              <c:strCache>
                <c:ptCount val="7"/>
                <c:pt idx="0">
                  <c:v>Arts</c:v>
                </c:pt>
                <c:pt idx="1">
                  <c:v>Business</c:v>
                </c:pt>
                <c:pt idx="2">
                  <c:v>Education</c:v>
                </c:pt>
                <c:pt idx="3">
                  <c:v>Humanities &amp; Social Science</c:v>
                </c:pt>
                <c:pt idx="4">
                  <c:v>Science &amp; Health</c:v>
                </c:pt>
                <c:pt idx="5">
                  <c:v>Technology &amp; Computing</c:v>
                </c:pt>
                <c:pt idx="6">
                  <c:v>Undeclared</c:v>
                </c:pt>
              </c:strCache>
            </c:strRef>
          </c:cat>
          <c:val>
            <c:numRef>
              <c:f>'College Majors'!$D$5:$D$11</c:f>
              <c:numCache>
                <c:formatCode>_(* #,##0_);_(* \(#,##0\);_(* "-"??_);_(@_)</c:formatCode>
                <c:ptCount val="7"/>
                <c:pt idx="0">
                  <c:v>1325</c:v>
                </c:pt>
                <c:pt idx="1">
                  <c:v>3775</c:v>
                </c:pt>
                <c:pt idx="2">
                  <c:v>1435</c:v>
                </c:pt>
                <c:pt idx="3">
                  <c:v>2500</c:v>
                </c:pt>
                <c:pt idx="4">
                  <c:v>1700</c:v>
                </c:pt>
                <c:pt idx="5">
                  <c:v>4400</c:v>
                </c:pt>
                <c:pt idx="6">
                  <c:v>5000</c:v>
                </c:pt>
              </c:numCache>
            </c:numRef>
          </c:val>
        </c:ser>
        <c:ser>
          <c:idx val="3"/>
          <c:order val="3"/>
          <c:tx>
            <c:strRef>
              <c:f>'College Majors'!$E$4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'College Majors'!$A$5:$A$11</c:f>
              <c:strCache>
                <c:ptCount val="7"/>
                <c:pt idx="0">
                  <c:v>Arts</c:v>
                </c:pt>
                <c:pt idx="1">
                  <c:v>Business</c:v>
                </c:pt>
                <c:pt idx="2">
                  <c:v>Education</c:v>
                </c:pt>
                <c:pt idx="3">
                  <c:v>Humanities &amp; Social Science</c:v>
                </c:pt>
                <c:pt idx="4">
                  <c:v>Science &amp; Health</c:v>
                </c:pt>
                <c:pt idx="5">
                  <c:v>Technology &amp; Computing</c:v>
                </c:pt>
                <c:pt idx="6">
                  <c:v>Undeclared</c:v>
                </c:pt>
              </c:strCache>
            </c:strRef>
          </c:cat>
          <c:val>
            <c:numRef>
              <c:f>'College Majors'!$E$5:$E$11</c:f>
              <c:numCache>
                <c:formatCode>_(* #,##0_);_(* \(#,##0\);_(* "-"??_);_(@_)</c:formatCode>
                <c:ptCount val="7"/>
                <c:pt idx="0">
                  <c:v>1330</c:v>
                </c:pt>
                <c:pt idx="1">
                  <c:v>4000</c:v>
                </c:pt>
                <c:pt idx="2">
                  <c:v>1400</c:v>
                </c:pt>
                <c:pt idx="3">
                  <c:v>3500</c:v>
                </c:pt>
                <c:pt idx="4">
                  <c:v>1800</c:v>
                </c:pt>
                <c:pt idx="5">
                  <c:v>4800</c:v>
                </c:pt>
                <c:pt idx="6">
                  <c:v>4700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8527104"/>
        <c:axId val="171501248"/>
      </c:barChart>
      <c:catAx>
        <c:axId val="148527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71501248"/>
        <c:crosses val="autoZero"/>
        <c:auto val="1"/>
        <c:lblAlgn val="ctr"/>
        <c:lblOffset val="100"/>
        <c:noMultiLvlLbl val="0"/>
      </c:catAx>
      <c:valAx>
        <c:axId val="171501248"/>
        <c:scaling>
          <c:orientation val="minMax"/>
        </c:scaling>
        <c:delete val="0"/>
        <c:axPos val="l"/>
        <c:majorGridlines/>
        <c:numFmt formatCode="_(* #,##0_);_(* \(#,##0\);_(* &quot;-&quot;??_);_(@_)" sourceLinked="1"/>
        <c:majorTickMark val="out"/>
        <c:minorTickMark val="none"/>
        <c:tickLblPos val="nextTo"/>
        <c:crossAx val="14852710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ASX!$B$1</c:f>
              <c:strCache>
                <c:ptCount val="1"/>
                <c:pt idx="0">
                  <c:v>BHP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ASX!$A$2:$A$26</c:f>
              <c:numCache>
                <c:formatCode>m/d/yyyy</c:formatCode>
                <c:ptCount val="25"/>
                <c:pt idx="0">
                  <c:v>39265</c:v>
                </c:pt>
                <c:pt idx="1">
                  <c:v>39266</c:v>
                </c:pt>
                <c:pt idx="2">
                  <c:v>39267</c:v>
                </c:pt>
                <c:pt idx="3">
                  <c:v>39268</c:v>
                </c:pt>
                <c:pt idx="4">
                  <c:v>39269</c:v>
                </c:pt>
                <c:pt idx="5">
                  <c:v>39272</c:v>
                </c:pt>
                <c:pt idx="6">
                  <c:v>39273</c:v>
                </c:pt>
                <c:pt idx="7">
                  <c:v>39274</c:v>
                </c:pt>
                <c:pt idx="8">
                  <c:v>39275</c:v>
                </c:pt>
                <c:pt idx="9">
                  <c:v>39276</c:v>
                </c:pt>
                <c:pt idx="10">
                  <c:v>39279</c:v>
                </c:pt>
                <c:pt idx="11">
                  <c:v>39280</c:v>
                </c:pt>
                <c:pt idx="12">
                  <c:v>39281</c:v>
                </c:pt>
                <c:pt idx="13">
                  <c:v>39282</c:v>
                </c:pt>
                <c:pt idx="14">
                  <c:v>39283</c:v>
                </c:pt>
                <c:pt idx="15">
                  <c:v>39286</c:v>
                </c:pt>
                <c:pt idx="16">
                  <c:v>39287</c:v>
                </c:pt>
                <c:pt idx="17">
                  <c:v>39288</c:v>
                </c:pt>
                <c:pt idx="18">
                  <c:v>39289</c:v>
                </c:pt>
                <c:pt idx="19">
                  <c:v>39290</c:v>
                </c:pt>
                <c:pt idx="20">
                  <c:v>39293</c:v>
                </c:pt>
                <c:pt idx="21">
                  <c:v>39294</c:v>
                </c:pt>
                <c:pt idx="22">
                  <c:v>39295</c:v>
                </c:pt>
                <c:pt idx="23">
                  <c:v>39296</c:v>
                </c:pt>
                <c:pt idx="24">
                  <c:v>39297</c:v>
                </c:pt>
              </c:numCache>
            </c:numRef>
          </c:cat>
          <c:val>
            <c:numRef>
              <c:f>ASX!$B$2:$B$26</c:f>
              <c:numCache>
                <c:formatCode>General</c:formatCode>
                <c:ptCount val="25"/>
                <c:pt idx="0">
                  <c:v>35.049999999999997</c:v>
                </c:pt>
                <c:pt idx="1">
                  <c:v>35.880000000000003</c:v>
                </c:pt>
                <c:pt idx="2">
                  <c:v>36.4</c:v>
                </c:pt>
                <c:pt idx="3">
                  <c:v>37.1</c:v>
                </c:pt>
                <c:pt idx="4">
                  <c:v>37.54</c:v>
                </c:pt>
                <c:pt idx="5">
                  <c:v>38.83</c:v>
                </c:pt>
                <c:pt idx="6">
                  <c:v>38.46</c:v>
                </c:pt>
                <c:pt idx="7">
                  <c:v>37.799999999999997</c:v>
                </c:pt>
                <c:pt idx="8">
                  <c:v>38.72</c:v>
                </c:pt>
                <c:pt idx="9">
                  <c:v>39.159999999999997</c:v>
                </c:pt>
                <c:pt idx="10">
                  <c:v>38.200000000000003</c:v>
                </c:pt>
                <c:pt idx="11">
                  <c:v>38.19</c:v>
                </c:pt>
                <c:pt idx="12">
                  <c:v>37.43</c:v>
                </c:pt>
                <c:pt idx="13">
                  <c:v>37.68</c:v>
                </c:pt>
                <c:pt idx="14">
                  <c:v>38.4</c:v>
                </c:pt>
                <c:pt idx="15">
                  <c:v>38.28</c:v>
                </c:pt>
                <c:pt idx="16">
                  <c:v>38.78</c:v>
                </c:pt>
                <c:pt idx="17">
                  <c:v>38.049999999999997</c:v>
                </c:pt>
                <c:pt idx="18">
                  <c:v>37.299999999999997</c:v>
                </c:pt>
                <c:pt idx="19">
                  <c:v>35.97</c:v>
                </c:pt>
                <c:pt idx="20">
                  <c:v>36.79</c:v>
                </c:pt>
                <c:pt idx="21">
                  <c:v>37</c:v>
                </c:pt>
                <c:pt idx="22">
                  <c:v>35.96</c:v>
                </c:pt>
                <c:pt idx="23">
                  <c:v>36.25</c:v>
                </c:pt>
                <c:pt idx="24">
                  <c:v>36.69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ASX!$C$1</c:f>
              <c:strCache>
                <c:ptCount val="1"/>
                <c:pt idx="0">
                  <c:v>CBA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ASX!$A$2:$A$26</c:f>
              <c:numCache>
                <c:formatCode>m/d/yyyy</c:formatCode>
                <c:ptCount val="25"/>
                <c:pt idx="0">
                  <c:v>39265</c:v>
                </c:pt>
                <c:pt idx="1">
                  <c:v>39266</c:v>
                </c:pt>
                <c:pt idx="2">
                  <c:v>39267</c:v>
                </c:pt>
                <c:pt idx="3">
                  <c:v>39268</c:v>
                </c:pt>
                <c:pt idx="4">
                  <c:v>39269</c:v>
                </c:pt>
                <c:pt idx="5">
                  <c:v>39272</c:v>
                </c:pt>
                <c:pt idx="6">
                  <c:v>39273</c:v>
                </c:pt>
                <c:pt idx="7">
                  <c:v>39274</c:v>
                </c:pt>
                <c:pt idx="8">
                  <c:v>39275</c:v>
                </c:pt>
                <c:pt idx="9">
                  <c:v>39276</c:v>
                </c:pt>
                <c:pt idx="10">
                  <c:v>39279</c:v>
                </c:pt>
                <c:pt idx="11">
                  <c:v>39280</c:v>
                </c:pt>
                <c:pt idx="12">
                  <c:v>39281</c:v>
                </c:pt>
                <c:pt idx="13">
                  <c:v>39282</c:v>
                </c:pt>
                <c:pt idx="14">
                  <c:v>39283</c:v>
                </c:pt>
                <c:pt idx="15">
                  <c:v>39286</c:v>
                </c:pt>
                <c:pt idx="16">
                  <c:v>39287</c:v>
                </c:pt>
                <c:pt idx="17">
                  <c:v>39288</c:v>
                </c:pt>
                <c:pt idx="18">
                  <c:v>39289</c:v>
                </c:pt>
                <c:pt idx="19">
                  <c:v>39290</c:v>
                </c:pt>
                <c:pt idx="20">
                  <c:v>39293</c:v>
                </c:pt>
                <c:pt idx="21">
                  <c:v>39294</c:v>
                </c:pt>
                <c:pt idx="22">
                  <c:v>39295</c:v>
                </c:pt>
                <c:pt idx="23">
                  <c:v>39296</c:v>
                </c:pt>
                <c:pt idx="24">
                  <c:v>39297</c:v>
                </c:pt>
              </c:numCache>
            </c:numRef>
          </c:cat>
          <c:val>
            <c:numRef>
              <c:f>ASX!$C$2:$C$26</c:f>
              <c:numCache>
                <c:formatCode>General</c:formatCode>
                <c:ptCount val="25"/>
                <c:pt idx="0">
                  <c:v>54.68</c:v>
                </c:pt>
                <c:pt idx="1">
                  <c:v>54.7</c:v>
                </c:pt>
                <c:pt idx="2">
                  <c:v>54.41</c:v>
                </c:pt>
                <c:pt idx="3">
                  <c:v>55.1</c:v>
                </c:pt>
                <c:pt idx="4">
                  <c:v>55.28</c:v>
                </c:pt>
                <c:pt idx="5">
                  <c:v>56.06</c:v>
                </c:pt>
                <c:pt idx="6">
                  <c:v>56</c:v>
                </c:pt>
                <c:pt idx="7">
                  <c:v>55.56</c:v>
                </c:pt>
                <c:pt idx="8">
                  <c:v>55.15</c:v>
                </c:pt>
                <c:pt idx="9">
                  <c:v>55.06</c:v>
                </c:pt>
                <c:pt idx="10">
                  <c:v>55.35</c:v>
                </c:pt>
                <c:pt idx="11">
                  <c:v>55.95</c:v>
                </c:pt>
                <c:pt idx="12">
                  <c:v>55.66</c:v>
                </c:pt>
                <c:pt idx="13">
                  <c:v>56.35</c:v>
                </c:pt>
                <c:pt idx="14">
                  <c:v>56.9</c:v>
                </c:pt>
                <c:pt idx="15">
                  <c:v>56.55</c:v>
                </c:pt>
                <c:pt idx="16">
                  <c:v>56.72</c:v>
                </c:pt>
                <c:pt idx="17">
                  <c:v>56.5</c:v>
                </c:pt>
                <c:pt idx="18">
                  <c:v>55.78</c:v>
                </c:pt>
                <c:pt idx="19">
                  <c:v>54.57</c:v>
                </c:pt>
                <c:pt idx="20">
                  <c:v>54.6</c:v>
                </c:pt>
                <c:pt idx="21">
                  <c:v>54.26</c:v>
                </c:pt>
                <c:pt idx="22">
                  <c:v>52.25</c:v>
                </c:pt>
                <c:pt idx="23">
                  <c:v>53.2</c:v>
                </c:pt>
                <c:pt idx="24">
                  <c:v>53.31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ASX!$D$1</c:f>
              <c:strCache>
                <c:ptCount val="1"/>
                <c:pt idx="0">
                  <c:v>COH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ASX!$A$2:$A$26</c:f>
              <c:numCache>
                <c:formatCode>m/d/yyyy</c:formatCode>
                <c:ptCount val="25"/>
                <c:pt idx="0">
                  <c:v>39265</c:v>
                </c:pt>
                <c:pt idx="1">
                  <c:v>39266</c:v>
                </c:pt>
                <c:pt idx="2">
                  <c:v>39267</c:v>
                </c:pt>
                <c:pt idx="3">
                  <c:v>39268</c:v>
                </c:pt>
                <c:pt idx="4">
                  <c:v>39269</c:v>
                </c:pt>
                <c:pt idx="5">
                  <c:v>39272</c:v>
                </c:pt>
                <c:pt idx="6">
                  <c:v>39273</c:v>
                </c:pt>
                <c:pt idx="7">
                  <c:v>39274</c:v>
                </c:pt>
                <c:pt idx="8">
                  <c:v>39275</c:v>
                </c:pt>
                <c:pt idx="9">
                  <c:v>39276</c:v>
                </c:pt>
                <c:pt idx="10">
                  <c:v>39279</c:v>
                </c:pt>
                <c:pt idx="11">
                  <c:v>39280</c:v>
                </c:pt>
                <c:pt idx="12">
                  <c:v>39281</c:v>
                </c:pt>
                <c:pt idx="13">
                  <c:v>39282</c:v>
                </c:pt>
                <c:pt idx="14">
                  <c:v>39283</c:v>
                </c:pt>
                <c:pt idx="15">
                  <c:v>39286</c:v>
                </c:pt>
                <c:pt idx="16">
                  <c:v>39287</c:v>
                </c:pt>
                <c:pt idx="17">
                  <c:v>39288</c:v>
                </c:pt>
                <c:pt idx="18">
                  <c:v>39289</c:v>
                </c:pt>
                <c:pt idx="19">
                  <c:v>39290</c:v>
                </c:pt>
                <c:pt idx="20">
                  <c:v>39293</c:v>
                </c:pt>
                <c:pt idx="21">
                  <c:v>39294</c:v>
                </c:pt>
                <c:pt idx="22">
                  <c:v>39295</c:v>
                </c:pt>
                <c:pt idx="23">
                  <c:v>39296</c:v>
                </c:pt>
                <c:pt idx="24">
                  <c:v>39297</c:v>
                </c:pt>
              </c:numCache>
            </c:numRef>
          </c:cat>
          <c:val>
            <c:numRef>
              <c:f>ASX!$D$2:$D$26</c:f>
              <c:numCache>
                <c:formatCode>General</c:formatCode>
                <c:ptCount val="25"/>
                <c:pt idx="0">
                  <c:v>61.87</c:v>
                </c:pt>
                <c:pt idx="1">
                  <c:v>60.89</c:v>
                </c:pt>
                <c:pt idx="2">
                  <c:v>61.5</c:v>
                </c:pt>
                <c:pt idx="3">
                  <c:v>62.67</c:v>
                </c:pt>
                <c:pt idx="4">
                  <c:v>62.55</c:v>
                </c:pt>
                <c:pt idx="5">
                  <c:v>61.9</c:v>
                </c:pt>
                <c:pt idx="6">
                  <c:v>61.3</c:v>
                </c:pt>
                <c:pt idx="7">
                  <c:v>60.1</c:v>
                </c:pt>
                <c:pt idx="8">
                  <c:v>60.9</c:v>
                </c:pt>
                <c:pt idx="9">
                  <c:v>60.75</c:v>
                </c:pt>
                <c:pt idx="10">
                  <c:v>60.79</c:v>
                </c:pt>
                <c:pt idx="11">
                  <c:v>60.1</c:v>
                </c:pt>
                <c:pt idx="12">
                  <c:v>60.9</c:v>
                </c:pt>
                <c:pt idx="13">
                  <c:v>63.53</c:v>
                </c:pt>
                <c:pt idx="14">
                  <c:v>64.75</c:v>
                </c:pt>
                <c:pt idx="15">
                  <c:v>63.31</c:v>
                </c:pt>
                <c:pt idx="16">
                  <c:v>65.56</c:v>
                </c:pt>
                <c:pt idx="17">
                  <c:v>64.89</c:v>
                </c:pt>
                <c:pt idx="18">
                  <c:v>63.4</c:v>
                </c:pt>
                <c:pt idx="19">
                  <c:v>61.5</c:v>
                </c:pt>
                <c:pt idx="20">
                  <c:v>63</c:v>
                </c:pt>
                <c:pt idx="21">
                  <c:v>61.8</c:v>
                </c:pt>
                <c:pt idx="22">
                  <c:v>60.21</c:v>
                </c:pt>
                <c:pt idx="23">
                  <c:v>60.89</c:v>
                </c:pt>
                <c:pt idx="24">
                  <c:v>61.27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271616"/>
        <c:axId val="171503552"/>
      </c:lineChart>
      <c:dateAx>
        <c:axId val="17227161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503552"/>
        <c:crosses val="autoZero"/>
        <c:auto val="1"/>
        <c:lblOffset val="100"/>
        <c:baseTimeUnit val="days"/>
      </c:dateAx>
      <c:valAx>
        <c:axId val="171503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271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WebPark!$A$3:$A$9</c:f>
              <c:strCache>
                <c:ptCount val="7"/>
                <c:pt idx="0">
                  <c:v>What's Around Me?</c:v>
                </c:pt>
                <c:pt idx="1">
                  <c:v>Map</c:v>
                </c:pt>
                <c:pt idx="2">
                  <c:v>What's My Route?</c:v>
                </c:pt>
                <c:pt idx="3">
                  <c:v>Flora/Fauna Info</c:v>
                </c:pt>
                <c:pt idx="4">
                  <c:v>Bookmark</c:v>
                </c:pt>
                <c:pt idx="5">
                  <c:v>Web Search</c:v>
                </c:pt>
                <c:pt idx="6">
                  <c:v>Other</c:v>
                </c:pt>
              </c:strCache>
            </c:strRef>
          </c:cat>
          <c:val>
            <c:numRef>
              <c:f>WebPark!$B$3:$B$9</c:f>
              <c:numCache>
                <c:formatCode>0%</c:formatCode>
                <c:ptCount val="7"/>
                <c:pt idx="0">
                  <c:v>0.11</c:v>
                </c:pt>
                <c:pt idx="1">
                  <c:v>0.18</c:v>
                </c:pt>
                <c:pt idx="2">
                  <c:v>0.16</c:v>
                </c:pt>
                <c:pt idx="3">
                  <c:v>0.36</c:v>
                </c:pt>
                <c:pt idx="4">
                  <c:v>7.0000000000000007E-2</c:v>
                </c:pt>
                <c:pt idx="5">
                  <c:v>7.0000000000000007E-2</c:v>
                </c:pt>
                <c:pt idx="6">
                  <c:v>0.05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Equation!$C$4</c:f>
              <c:strCache>
                <c:ptCount val="1"/>
                <c:pt idx="0">
                  <c:v>f(x)</c:v>
                </c:pt>
              </c:strCache>
            </c:strRef>
          </c:tx>
          <c:spPr>
            <a:ln w="85725" cap="flat"/>
          </c:spPr>
          <c:marker>
            <c:symbol val="none"/>
          </c:marker>
          <c:xVal>
            <c:numRef>
              <c:f>Equation!$B$5:$B$27</c:f>
              <c:numCache>
                <c:formatCode>General</c:formatCode>
                <c:ptCount val="23"/>
                <c:pt idx="0">
                  <c:v>-10</c:v>
                </c:pt>
                <c:pt idx="1">
                  <c:v>-9</c:v>
                </c:pt>
                <c:pt idx="2">
                  <c:v>-8</c:v>
                </c:pt>
                <c:pt idx="3">
                  <c:v>-7</c:v>
                </c:pt>
                <c:pt idx="4">
                  <c:v>-6</c:v>
                </c:pt>
                <c:pt idx="5">
                  <c:v>-5</c:v>
                </c:pt>
                <c:pt idx="6">
                  <c:v>-4</c:v>
                </c:pt>
                <c:pt idx="7">
                  <c:v>-3</c:v>
                </c:pt>
                <c:pt idx="8">
                  <c:v>-2</c:v>
                </c:pt>
                <c:pt idx="9">
                  <c:v>-1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11</c:v>
                </c:pt>
                <c:pt idx="22">
                  <c:v>12</c:v>
                </c:pt>
              </c:numCache>
            </c:numRef>
          </c:xVal>
          <c:yVal>
            <c:numRef>
              <c:f>Equation!$C$5:$C$27</c:f>
              <c:numCache>
                <c:formatCode>0.000</c:formatCode>
                <c:ptCount val="23"/>
                <c:pt idx="0">
                  <c:v>-2144</c:v>
                </c:pt>
                <c:pt idx="1">
                  <c:v>-1352</c:v>
                </c:pt>
                <c:pt idx="2">
                  <c:v>-752</c:v>
                </c:pt>
                <c:pt idx="3">
                  <c:v>-320</c:v>
                </c:pt>
                <c:pt idx="4">
                  <c:v>-32</c:v>
                </c:pt>
                <c:pt idx="5">
                  <c:v>136</c:v>
                </c:pt>
                <c:pt idx="6">
                  <c:v>208</c:v>
                </c:pt>
                <c:pt idx="7">
                  <c:v>208</c:v>
                </c:pt>
                <c:pt idx="8">
                  <c:v>160</c:v>
                </c:pt>
                <c:pt idx="9">
                  <c:v>88</c:v>
                </c:pt>
                <c:pt idx="10">
                  <c:v>16</c:v>
                </c:pt>
                <c:pt idx="11">
                  <c:v>-32</c:v>
                </c:pt>
                <c:pt idx="12">
                  <c:v>-32</c:v>
                </c:pt>
                <c:pt idx="13">
                  <c:v>40</c:v>
                </c:pt>
                <c:pt idx="14">
                  <c:v>208</c:v>
                </c:pt>
                <c:pt idx="15">
                  <c:v>496</c:v>
                </c:pt>
                <c:pt idx="16">
                  <c:v>928</c:v>
                </c:pt>
                <c:pt idx="17">
                  <c:v>1528</c:v>
                </c:pt>
                <c:pt idx="18">
                  <c:v>2320</c:v>
                </c:pt>
                <c:pt idx="19">
                  <c:v>3328</c:v>
                </c:pt>
                <c:pt idx="20">
                  <c:v>4576</c:v>
                </c:pt>
                <c:pt idx="21">
                  <c:v>6088</c:v>
                </c:pt>
                <c:pt idx="22">
                  <c:v>7888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768768"/>
        <c:axId val="245769344"/>
      </c:scatterChart>
      <c:valAx>
        <c:axId val="245768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45769344"/>
        <c:crosses val="autoZero"/>
        <c:crossBetween val="midCat"/>
      </c:valAx>
      <c:valAx>
        <c:axId val="245769344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457687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f(x) - Poor</a:t>
            </a:r>
            <a:r>
              <a:rPr lang="en-AU" baseline="0"/>
              <a:t> choice of a line graph (the distances between values on the x-axis is not proportional to their values)</a:t>
            </a:r>
            <a:endParaRPr lang="en-AU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Equation!$C$30</c:f>
              <c:strCache>
                <c:ptCount val="1"/>
                <c:pt idx="0">
                  <c:v>f(x)</c:v>
                </c:pt>
              </c:strCache>
            </c:strRef>
          </c:tx>
          <c:marker>
            <c:symbol val="none"/>
          </c:marker>
          <c:cat>
            <c:numRef>
              <c:f>Equation!$B$31:$B$35</c:f>
              <c:numCache>
                <c:formatCode>General</c:formatCode>
                <c:ptCount val="5"/>
                <c:pt idx="0">
                  <c:v>10</c:v>
                </c:pt>
                <c:pt idx="1">
                  <c:v>100</c:v>
                </c:pt>
                <c:pt idx="2">
                  <c:v>101</c:v>
                </c:pt>
                <c:pt idx="3">
                  <c:v>200</c:v>
                </c:pt>
                <c:pt idx="4">
                  <c:v>220</c:v>
                </c:pt>
              </c:numCache>
            </c:numRef>
          </c:cat>
          <c:val>
            <c:numRef>
              <c:f>Equation!$C$31:$C$35</c:f>
              <c:numCache>
                <c:formatCode>0.000</c:formatCode>
                <c:ptCount val="5"/>
                <c:pt idx="0">
                  <c:v>20</c:v>
                </c:pt>
                <c:pt idx="1">
                  <c:v>200</c:v>
                </c:pt>
                <c:pt idx="2">
                  <c:v>202</c:v>
                </c:pt>
                <c:pt idx="3">
                  <c:v>400</c:v>
                </c:pt>
                <c:pt idx="4">
                  <c:v>440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5747712"/>
        <c:axId val="245769920"/>
      </c:lineChart>
      <c:catAx>
        <c:axId val="245747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45769920"/>
        <c:crosses val="autoZero"/>
        <c:auto val="1"/>
        <c:lblAlgn val="ctr"/>
        <c:lblOffset val="100"/>
        <c:noMultiLvlLbl val="0"/>
      </c:catAx>
      <c:valAx>
        <c:axId val="245769920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457477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f(x) Correct choice of a scatter graph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Equation!$C$30</c:f>
              <c:strCache>
                <c:ptCount val="1"/>
                <c:pt idx="0">
                  <c:v>f(x)</c:v>
                </c:pt>
              </c:strCache>
            </c:strRef>
          </c:tx>
          <c:marker>
            <c:symbol val="none"/>
          </c:marker>
          <c:xVal>
            <c:numRef>
              <c:f>Equation!$B$31:$B$35</c:f>
              <c:numCache>
                <c:formatCode>General</c:formatCode>
                <c:ptCount val="5"/>
                <c:pt idx="0">
                  <c:v>10</c:v>
                </c:pt>
                <c:pt idx="1">
                  <c:v>100</c:v>
                </c:pt>
                <c:pt idx="2">
                  <c:v>101</c:v>
                </c:pt>
                <c:pt idx="3">
                  <c:v>200</c:v>
                </c:pt>
                <c:pt idx="4">
                  <c:v>220</c:v>
                </c:pt>
              </c:numCache>
            </c:numRef>
          </c:xVal>
          <c:yVal>
            <c:numRef>
              <c:f>Equation!$C$31:$C$35</c:f>
              <c:numCache>
                <c:formatCode>0.000</c:formatCode>
                <c:ptCount val="5"/>
                <c:pt idx="0">
                  <c:v>20</c:v>
                </c:pt>
                <c:pt idx="1">
                  <c:v>200</c:v>
                </c:pt>
                <c:pt idx="2">
                  <c:v>202</c:v>
                </c:pt>
                <c:pt idx="3">
                  <c:v>400</c:v>
                </c:pt>
                <c:pt idx="4">
                  <c:v>440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771648"/>
        <c:axId val="245772224"/>
      </c:scatterChart>
      <c:valAx>
        <c:axId val="245771648"/>
        <c:scaling>
          <c:orientation val="minMax"/>
        </c:scaling>
        <c:delete val="0"/>
        <c:axPos val="b"/>
        <c:minorGridlines/>
        <c:numFmt formatCode="General" sourceLinked="1"/>
        <c:majorTickMark val="out"/>
        <c:minorTickMark val="none"/>
        <c:tickLblPos val="nextTo"/>
        <c:crossAx val="245772224"/>
        <c:crosses val="autoZero"/>
        <c:crossBetween val="midCat"/>
        <c:majorUnit val="25"/>
      </c:valAx>
      <c:valAx>
        <c:axId val="245772224"/>
        <c:scaling>
          <c:orientation val="minMax"/>
        </c:scaling>
        <c:delete val="0"/>
        <c:axPos val="l"/>
        <c:majorGridlines/>
        <c:minorGridlines/>
        <c:numFmt formatCode="0.000" sourceLinked="1"/>
        <c:majorTickMark val="out"/>
        <c:minorTickMark val="none"/>
        <c:tickLblPos val="nextTo"/>
        <c:crossAx val="2457716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tockChart>
        <c:ser>
          <c:idx val="0"/>
          <c:order val="0"/>
          <c:tx>
            <c:strRef>
              <c:f>Stocks!$B$1</c:f>
              <c:strCache>
                <c:ptCount val="1"/>
                <c:pt idx="0">
                  <c:v>Opening Price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cat>
            <c:numRef>
              <c:f>Stocks!$A$2:$A$4</c:f>
              <c:numCache>
                <c:formatCode>m/d/yyyy</c:formatCode>
                <c:ptCount val="3"/>
                <c:pt idx="0">
                  <c:v>40969</c:v>
                </c:pt>
                <c:pt idx="1">
                  <c:v>41000</c:v>
                </c:pt>
                <c:pt idx="2">
                  <c:v>41030</c:v>
                </c:pt>
              </c:numCache>
            </c:numRef>
          </c:cat>
          <c:val>
            <c:numRef>
              <c:f>Stocks!$B$2:$B$4</c:f>
              <c:numCache>
                <c:formatCode>General</c:formatCode>
                <c:ptCount val="3"/>
                <c:pt idx="0">
                  <c:v>11.7</c:v>
                </c:pt>
                <c:pt idx="1">
                  <c:v>11</c:v>
                </c:pt>
                <c:pt idx="2">
                  <c:v>11.3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Stocks!$C$1</c:f>
              <c:strCache>
                <c:ptCount val="1"/>
                <c:pt idx="0">
                  <c:v>High Price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cat>
            <c:numRef>
              <c:f>Stocks!$A$2:$A$4</c:f>
              <c:numCache>
                <c:formatCode>m/d/yyyy</c:formatCode>
                <c:ptCount val="3"/>
                <c:pt idx="0">
                  <c:v>40969</c:v>
                </c:pt>
                <c:pt idx="1">
                  <c:v>41000</c:v>
                </c:pt>
                <c:pt idx="2">
                  <c:v>41030</c:v>
                </c:pt>
              </c:numCache>
            </c:numRef>
          </c:cat>
          <c:val>
            <c:numRef>
              <c:f>Stocks!$C$2:$C$4</c:f>
              <c:numCache>
                <c:formatCode>General</c:formatCode>
                <c:ptCount val="3"/>
                <c:pt idx="0">
                  <c:v>12</c:v>
                </c:pt>
                <c:pt idx="1">
                  <c:v>11.8</c:v>
                </c:pt>
                <c:pt idx="2">
                  <c:v>11.5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Stocks!$D$1</c:f>
              <c:strCache>
                <c:ptCount val="1"/>
                <c:pt idx="0">
                  <c:v>Low Price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cat>
            <c:numRef>
              <c:f>Stocks!$A$2:$A$4</c:f>
              <c:numCache>
                <c:formatCode>m/d/yyyy</c:formatCode>
                <c:ptCount val="3"/>
                <c:pt idx="0">
                  <c:v>40969</c:v>
                </c:pt>
                <c:pt idx="1">
                  <c:v>41000</c:v>
                </c:pt>
                <c:pt idx="2">
                  <c:v>41030</c:v>
                </c:pt>
              </c:numCache>
            </c:numRef>
          </c:cat>
          <c:val>
            <c:numRef>
              <c:f>Stocks!$D$2:$D$4</c:f>
              <c:numCache>
                <c:formatCode>General</c:formatCode>
                <c:ptCount val="3"/>
                <c:pt idx="0">
                  <c:v>11</c:v>
                </c:pt>
                <c:pt idx="1">
                  <c:v>10.8</c:v>
                </c:pt>
                <c:pt idx="2">
                  <c:v>11.1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Stocks!$E$1</c:f>
              <c:strCache>
                <c:ptCount val="1"/>
                <c:pt idx="0">
                  <c:v>Closing Price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cat>
            <c:numRef>
              <c:f>Stocks!$A$2:$A$4</c:f>
              <c:numCache>
                <c:formatCode>m/d/yyyy</c:formatCode>
                <c:ptCount val="3"/>
                <c:pt idx="0">
                  <c:v>40969</c:v>
                </c:pt>
                <c:pt idx="1">
                  <c:v>41000</c:v>
                </c:pt>
                <c:pt idx="2">
                  <c:v>41030</c:v>
                </c:pt>
              </c:numCache>
            </c:numRef>
          </c:cat>
          <c:val>
            <c:numRef>
              <c:f>Stocks!$E$2:$E$4</c:f>
              <c:numCache>
                <c:formatCode>General</c:formatCode>
                <c:ptCount val="3"/>
                <c:pt idx="0">
                  <c:v>11.5</c:v>
                </c:pt>
                <c:pt idx="1">
                  <c:v>11.4</c:v>
                </c:pt>
                <c:pt idx="2">
                  <c:v>11.2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upDownBars>
          <c:gapWidth val="150"/>
          <c:upBars>
            <c:spPr>
              <a:solidFill>
                <a:schemeClr val="lt1"/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upBars>
          <c:downBars>
            <c:spPr>
              <a:solidFill>
                <a:schemeClr val="dk1">
                  <a:lumMod val="75000"/>
                  <a:lumOff val="25000"/>
                </a:schemeClr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downBars>
        </c:upDownBars>
        <c:axId val="245748224"/>
        <c:axId val="245773952"/>
      </c:stockChart>
      <c:dateAx>
        <c:axId val="24574822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773952"/>
        <c:crosses val="autoZero"/>
        <c:auto val="1"/>
        <c:lblOffset val="100"/>
        <c:baseTimeUnit val="months"/>
      </c:dateAx>
      <c:valAx>
        <c:axId val="24577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748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Histogram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StuRec!$K$12:$K$17</c:f>
              <c:strCache>
                <c:ptCount val="6"/>
                <c:pt idx="1">
                  <c:v>FL</c:v>
                </c:pt>
                <c:pt idx="2">
                  <c:v>PS</c:v>
                </c:pt>
                <c:pt idx="3">
                  <c:v>CR</c:v>
                </c:pt>
                <c:pt idx="4">
                  <c:v>DN</c:v>
                </c:pt>
                <c:pt idx="5">
                  <c:v>HD</c:v>
                </c:pt>
              </c:strCache>
            </c:strRef>
          </c:cat>
          <c:val>
            <c:numRef>
              <c:f>Histogram!$B$2:$B$8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14</c:v>
                </c:pt>
                <c:pt idx="3">
                  <c:v>9</c:v>
                </c:pt>
                <c:pt idx="4">
                  <c:v>14</c:v>
                </c:pt>
                <c:pt idx="5">
                  <c:v>4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46793216"/>
        <c:axId val="246046720"/>
      </c:barChart>
      <c:lineChart>
        <c:grouping val="standard"/>
        <c:varyColors val="0"/>
        <c:ser>
          <c:idx val="1"/>
          <c:order val="1"/>
          <c:tx>
            <c:v>Cumulative %</c:v>
          </c:tx>
          <c:cat>
            <c:strRef>
              <c:f>Histogram!$A$2:$A$8</c:f>
              <c:strCache>
                <c:ptCount val="7"/>
                <c:pt idx="0">
                  <c:v>0</c:v>
                </c:pt>
                <c:pt idx="1">
                  <c:v>49</c:v>
                </c:pt>
                <c:pt idx="2">
                  <c:v>64</c:v>
                </c:pt>
                <c:pt idx="3">
                  <c:v>74</c:v>
                </c:pt>
                <c:pt idx="4">
                  <c:v>84</c:v>
                </c:pt>
                <c:pt idx="5">
                  <c:v>100</c:v>
                </c:pt>
                <c:pt idx="6">
                  <c:v>More</c:v>
                </c:pt>
              </c:strCache>
            </c:strRef>
          </c:cat>
          <c:val>
            <c:numRef>
              <c:f>Histogram!$C$2:$C$8</c:f>
              <c:numCache>
                <c:formatCode>0.00%</c:formatCode>
                <c:ptCount val="7"/>
                <c:pt idx="0">
                  <c:v>0</c:v>
                </c:pt>
                <c:pt idx="1">
                  <c:v>4.6511627906976744E-2</c:v>
                </c:pt>
                <c:pt idx="2">
                  <c:v>0.37209302325581395</c:v>
                </c:pt>
                <c:pt idx="3">
                  <c:v>0.58139534883720934</c:v>
                </c:pt>
                <c:pt idx="4">
                  <c:v>0.90697674418604646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6793728"/>
        <c:axId val="246047296"/>
      </c:lineChart>
      <c:catAx>
        <c:axId val="24679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Bin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246046720"/>
        <c:crosses val="autoZero"/>
        <c:auto val="1"/>
        <c:lblAlgn val="ctr"/>
        <c:lblOffset val="100"/>
        <c:noMultiLvlLbl val="0"/>
      </c:catAx>
      <c:valAx>
        <c:axId val="246046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46793216"/>
        <c:crosses val="autoZero"/>
        <c:crossBetween val="between"/>
      </c:valAx>
      <c:valAx>
        <c:axId val="246047296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crossAx val="246793728"/>
        <c:crosses val="max"/>
        <c:crossBetween val="between"/>
      </c:valAx>
      <c:catAx>
        <c:axId val="2467937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46047296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6</xdr:row>
      <xdr:rowOff>147636</xdr:rowOff>
    </xdr:from>
    <xdr:to>
      <xdr:col>15</xdr:col>
      <xdr:colOff>95250</xdr:colOff>
      <xdr:row>25</xdr:row>
      <xdr:rowOff>114299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666750</xdr:colOff>
      <xdr:row>3</xdr:row>
      <xdr:rowOff>176211</xdr:rowOff>
    </xdr:from>
    <xdr:to>
      <xdr:col>9</xdr:col>
      <xdr:colOff>561975</xdr:colOff>
      <xdr:row>24</xdr:row>
      <xdr:rowOff>47624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164305</xdr:colOff>
      <xdr:row>1</xdr:row>
      <xdr:rowOff>145255</xdr:rowOff>
    </xdr:from>
    <xdr:to>
      <xdr:col>15</xdr:col>
      <xdr:colOff>328612</xdr:colOff>
      <xdr:row>21</xdr:row>
      <xdr:rowOff>14286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396875</xdr:colOff>
      <xdr:row>2</xdr:row>
      <xdr:rowOff>84931</xdr:rowOff>
    </xdr:from>
    <xdr:to>
      <xdr:col>11</xdr:col>
      <xdr:colOff>31749</xdr:colOff>
      <xdr:row>15</xdr:row>
      <xdr:rowOff>55562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1</xdr:row>
          <xdr:rowOff>9525</xdr:rowOff>
        </xdr:from>
        <xdr:to>
          <xdr:col>3</xdr:col>
          <xdr:colOff>361950</xdr:colOff>
          <xdr:row>2</xdr:row>
          <xdr:rowOff>228600</xdr:rowOff>
        </xdr:to>
        <xdr:sp macro="" textlink="">
          <xdr:nvSpPr>
            <xdr:cNvPr id="57345" name="Object 1" hidden="1">
              <a:extLst>
                <a:ext uri="{63B3BB69-23CF-44E3-9099-C40C66FF867C}">
                  <a14:compatExt spid="_x0000_s573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</xdr:col>
      <xdr:colOff>276225</xdr:colOff>
      <xdr:row>5</xdr:row>
      <xdr:rowOff>80962</xdr:rowOff>
    </xdr:from>
    <xdr:to>
      <xdr:col>10</xdr:col>
      <xdr:colOff>581025</xdr:colOff>
      <xdr:row>16</xdr:row>
      <xdr:rowOff>204787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600075</xdr:colOff>
      <xdr:row>21</xdr:row>
      <xdr:rowOff>171450</xdr:rowOff>
    </xdr:from>
    <xdr:to>
      <xdr:col>12</xdr:col>
      <xdr:colOff>276225</xdr:colOff>
      <xdr:row>37</xdr:row>
      <xdr:rowOff>109537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247650</xdr:colOff>
      <xdr:row>38</xdr:row>
      <xdr:rowOff>61911</xdr:rowOff>
    </xdr:from>
    <xdr:to>
      <xdr:col>13</xdr:col>
      <xdr:colOff>38100</xdr:colOff>
      <xdr:row>57</xdr:row>
      <xdr:rowOff>85725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835818</xdr:colOff>
      <xdr:row>8</xdr:row>
      <xdr:rowOff>2381</xdr:rowOff>
    </xdr:from>
    <xdr:to>
      <xdr:col>12</xdr:col>
      <xdr:colOff>26193</xdr:colOff>
      <xdr:row>24</xdr:row>
      <xdr:rowOff>154781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0</xdr:row>
      <xdr:rowOff>152400</xdr:rowOff>
    </xdr:from>
    <xdr:to>
      <xdr:col>15</xdr:col>
      <xdr:colOff>561975</xdr:colOff>
      <xdr:row>22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187726</xdr:colOff>
      <xdr:row>52</xdr:row>
      <xdr:rowOff>131131</xdr:rowOff>
    </xdr:from>
    <xdr:to>
      <xdr:col>11</xdr:col>
      <xdr:colOff>454981</xdr:colOff>
      <xdr:row>69</xdr:row>
      <xdr:rowOff>39950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571500</xdr:colOff>
      <xdr:row>85</xdr:row>
      <xdr:rowOff>106680</xdr:rowOff>
    </xdr:from>
    <xdr:to>
      <xdr:col>17</xdr:col>
      <xdr:colOff>38100</xdr:colOff>
      <xdr:row>107</xdr:row>
      <xdr:rowOff>106680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539750</xdr:colOff>
      <xdr:row>0</xdr:row>
      <xdr:rowOff>140493</xdr:rowOff>
    </xdr:from>
    <xdr:to>
      <xdr:col>12</xdr:col>
      <xdr:colOff>412750</xdr:colOff>
      <xdr:row>18</xdr:row>
      <xdr:rowOff>26193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eek02+03demo-ori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nningSheet"/>
      <sheetName val="Correlation"/>
      <sheetName val="Trendline"/>
      <sheetName val="Solver"/>
      <sheetName val="Surface"/>
      <sheetName val="Viscosity"/>
      <sheetName val="Matrix"/>
      <sheetName val="SimEqns"/>
      <sheetName val="Financial"/>
      <sheetName val="Data Table"/>
      <sheetName val="VLOOKUP"/>
      <sheetName val="Trendline-OLD2"/>
      <sheetName val="Eqn-OLD"/>
    </sheetNames>
    <sheetDataSet>
      <sheetData sheetId="0"/>
      <sheetData sheetId="1"/>
      <sheetData sheetId="2"/>
      <sheetData sheetId="3"/>
      <sheetData sheetId="4"/>
      <sheetData sheetId="5">
        <row r="8">
          <cell r="G8">
            <v>0.5</v>
          </cell>
        </row>
        <row r="9">
          <cell r="G9">
            <v>0.5</v>
          </cell>
        </row>
        <row r="10">
          <cell r="G10">
            <v>10</v>
          </cell>
        </row>
        <row r="11">
          <cell r="G11">
            <v>0.5</v>
          </cell>
        </row>
        <row r="12">
          <cell r="G12">
            <v>0.5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earth.org/article/Mauna_Loa_curve" TargetMode="External"/><Relationship Id="rId2" Type="http://schemas.openxmlformats.org/officeDocument/2006/relationships/hyperlink" Target="http://www.esrl.noaa.gov/gmd/ccgg/trends/" TargetMode="External"/><Relationship Id="rId1" Type="http://schemas.openxmlformats.org/officeDocument/2006/relationships/hyperlink" Target="ftp://ftp.cmdl.noaa.gov/ccg/co2/trends/co2_mm_mlo.txt" TargetMode="External"/><Relationship Id="rId4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ideas.com/ASX%20Historical%20Data.ht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5.xml"/><Relationship Id="rId4" Type="http://schemas.openxmlformats.org/officeDocument/2006/relationships/image" Target="../media/image1.emf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F17" sqref="F17"/>
    </sheetView>
  </sheetViews>
  <sheetFormatPr defaultColWidth="9.140625" defaultRowHeight="15" x14ac:dyDescent="0.25"/>
  <cols>
    <col min="1" max="1" width="26.28515625" style="48" bestFit="1" customWidth="1"/>
    <col min="2" max="6" width="9.140625" style="48"/>
    <col min="7" max="7" width="74.5703125" style="48" customWidth="1"/>
    <col min="8" max="16384" width="9.140625" style="48"/>
  </cols>
  <sheetData>
    <row r="1" spans="1:6" ht="28.5" x14ac:dyDescent="0.45">
      <c r="A1" s="281" t="s">
        <v>102</v>
      </c>
      <c r="B1" s="281"/>
      <c r="C1" s="281"/>
      <c r="D1" s="281"/>
      <c r="E1" s="281"/>
      <c r="F1" s="281"/>
    </row>
    <row r="2" spans="1:6" ht="15.75" x14ac:dyDescent="0.25">
      <c r="A2" s="282" t="s">
        <v>103</v>
      </c>
      <c r="B2" s="282"/>
      <c r="C2" s="282"/>
      <c r="D2" s="282"/>
      <c r="E2" s="282"/>
      <c r="F2" s="282"/>
    </row>
    <row r="4" spans="1:6" x14ac:dyDescent="0.25">
      <c r="A4" s="49"/>
      <c r="B4" s="50">
        <v>2009</v>
      </c>
      <c r="C4" s="50">
        <v>2010</v>
      </c>
      <c r="D4" s="50">
        <v>2011</v>
      </c>
      <c r="E4" s="50">
        <v>2012</v>
      </c>
      <c r="F4" s="51" t="s">
        <v>68</v>
      </c>
    </row>
    <row r="5" spans="1:6" x14ac:dyDescent="0.25">
      <c r="A5" s="48" t="s">
        <v>104</v>
      </c>
      <c r="B5" s="52">
        <v>950</v>
      </c>
      <c r="C5" s="52">
        <v>1000</v>
      </c>
      <c r="D5" s="52">
        <v>1325</v>
      </c>
      <c r="E5" s="52">
        <v>1330</v>
      </c>
      <c r="F5" s="52">
        <f>AVERAGE(B5:E5)</f>
        <v>1151.25</v>
      </c>
    </row>
    <row r="6" spans="1:6" x14ac:dyDescent="0.25">
      <c r="A6" s="48" t="s">
        <v>105</v>
      </c>
      <c r="B6" s="52">
        <v>3975</v>
      </c>
      <c r="C6" s="52">
        <v>3650</v>
      </c>
      <c r="D6" s="52">
        <v>3775</v>
      </c>
      <c r="E6" s="52">
        <v>4000</v>
      </c>
      <c r="F6" s="52">
        <f t="shared" ref="F6:F11" si="0">AVERAGE(B6:E6)</f>
        <v>3850</v>
      </c>
    </row>
    <row r="7" spans="1:6" x14ac:dyDescent="0.25">
      <c r="A7" s="48" t="s">
        <v>106</v>
      </c>
      <c r="B7" s="52">
        <v>1500</v>
      </c>
      <c r="C7" s="52">
        <v>1425</v>
      </c>
      <c r="D7" s="52">
        <v>1435</v>
      </c>
      <c r="E7" s="52">
        <v>1400</v>
      </c>
      <c r="F7" s="52">
        <f t="shared" si="0"/>
        <v>1440</v>
      </c>
    </row>
    <row r="8" spans="1:6" x14ac:dyDescent="0.25">
      <c r="A8" s="48" t="s">
        <v>107</v>
      </c>
      <c r="B8" s="52">
        <v>2300</v>
      </c>
      <c r="C8" s="52">
        <v>2250</v>
      </c>
      <c r="D8" s="52">
        <v>2500</v>
      </c>
      <c r="E8" s="52">
        <v>3500</v>
      </c>
      <c r="F8" s="52">
        <f t="shared" si="0"/>
        <v>2637.5</v>
      </c>
    </row>
    <row r="9" spans="1:6" x14ac:dyDescent="0.25">
      <c r="A9" s="48" t="s">
        <v>108</v>
      </c>
      <c r="B9" s="52">
        <v>1895</v>
      </c>
      <c r="C9" s="52">
        <v>1650</v>
      </c>
      <c r="D9" s="52">
        <v>1700</v>
      </c>
      <c r="E9" s="52">
        <v>1800</v>
      </c>
      <c r="F9" s="52">
        <f t="shared" si="0"/>
        <v>1761.25</v>
      </c>
    </row>
    <row r="10" spans="1:6" x14ac:dyDescent="0.25">
      <c r="A10" s="48" t="s">
        <v>109</v>
      </c>
      <c r="B10" s="52">
        <v>4500</v>
      </c>
      <c r="C10" s="52">
        <v>4325</v>
      </c>
      <c r="D10" s="52">
        <v>4400</v>
      </c>
      <c r="E10" s="52">
        <v>4800</v>
      </c>
      <c r="F10" s="52">
        <f t="shared" si="0"/>
        <v>4506.25</v>
      </c>
    </row>
    <row r="11" spans="1:6" ht="17.25" x14ac:dyDescent="0.4">
      <c r="A11" s="48" t="s">
        <v>110</v>
      </c>
      <c r="B11" s="53">
        <v>5200</v>
      </c>
      <c r="C11" s="53">
        <v>5500</v>
      </c>
      <c r="D11" s="53">
        <v>5000</v>
      </c>
      <c r="E11" s="53">
        <v>4700</v>
      </c>
      <c r="F11" s="53">
        <f t="shared" si="0"/>
        <v>5100</v>
      </c>
    </row>
    <row r="12" spans="1:6" ht="21.75" customHeight="1" x14ac:dyDescent="0.4">
      <c r="A12" s="54" t="s">
        <v>111</v>
      </c>
      <c r="B12" s="55">
        <f>SUM(B5:B11)</f>
        <v>20320</v>
      </c>
      <c r="C12" s="55">
        <f t="shared" ref="C12:F12" si="1">SUM(C5:C11)</f>
        <v>19800</v>
      </c>
      <c r="D12" s="55">
        <f t="shared" si="1"/>
        <v>20135</v>
      </c>
      <c r="E12" s="55">
        <f t="shared" si="1"/>
        <v>21530</v>
      </c>
      <c r="F12" s="55">
        <f t="shared" si="1"/>
        <v>20446.25</v>
      </c>
    </row>
  </sheetData>
  <mergeCells count="2">
    <mergeCell ref="A1:F1"/>
    <mergeCell ref="A2:F2"/>
  </mergeCells>
  <pageMargins left="0.7" right="0.7" top="0.75" bottom="0.75" header="0.3" footer="0.3"/>
  <pageSetup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3"/>
  <sheetViews>
    <sheetView zoomScaleNormal="100" workbookViewId="0">
      <selection sqref="A1:B653"/>
    </sheetView>
  </sheetViews>
  <sheetFormatPr defaultColWidth="9.140625" defaultRowHeight="15" customHeight="1" x14ac:dyDescent="0.2"/>
  <cols>
    <col min="1" max="1" width="9.140625" style="56"/>
    <col min="2" max="2" width="12" style="66" customWidth="1"/>
    <col min="3" max="3" width="11.85546875" style="56" customWidth="1"/>
    <col min="4" max="4" width="6.28515625" style="56" customWidth="1"/>
    <col min="5" max="8" width="12.42578125" style="56" customWidth="1"/>
    <col min="9" max="9" width="11.7109375" style="56" customWidth="1"/>
    <col min="10" max="12" width="12.42578125" style="56" customWidth="1"/>
    <col min="13" max="16384" width="9.140625" style="56"/>
  </cols>
  <sheetData>
    <row r="1" spans="1:12" s="89" customFormat="1" ht="15" customHeight="1" x14ac:dyDescent="0.35">
      <c r="A1" s="88" t="s">
        <v>227</v>
      </c>
      <c r="B1" s="93" t="s">
        <v>226</v>
      </c>
      <c r="E1" s="88" t="s">
        <v>225</v>
      </c>
      <c r="F1" s="66" t="s">
        <v>224</v>
      </c>
      <c r="G1" s="56"/>
      <c r="H1" s="56"/>
      <c r="I1" s="56"/>
      <c r="J1" s="90" t="s">
        <v>223</v>
      </c>
    </row>
    <row r="2" spans="1:12" ht="15" customHeight="1" x14ac:dyDescent="0.3">
      <c r="A2" s="56">
        <v>1958.2080000000001</v>
      </c>
      <c r="B2" s="66">
        <v>315.70999999999998</v>
      </c>
      <c r="E2" s="88" t="s">
        <v>222</v>
      </c>
      <c r="F2" s="92" t="s">
        <v>221</v>
      </c>
      <c r="J2" s="58" t="s">
        <v>220</v>
      </c>
    </row>
    <row r="3" spans="1:12" ht="15" customHeight="1" x14ac:dyDescent="0.3">
      <c r="A3" s="56">
        <v>1958.2919999999999</v>
      </c>
      <c r="B3" s="66">
        <v>317.45</v>
      </c>
      <c r="E3" s="91" t="s">
        <v>219</v>
      </c>
      <c r="F3" s="90" t="s">
        <v>218</v>
      </c>
      <c r="G3" s="89"/>
      <c r="H3" s="89"/>
      <c r="I3" s="89"/>
    </row>
    <row r="4" spans="1:12" ht="15" customHeight="1" x14ac:dyDescent="0.3">
      <c r="A4" s="56">
        <v>1958.375</v>
      </c>
      <c r="B4" s="66">
        <v>317.5</v>
      </c>
      <c r="E4" s="88" t="s">
        <v>217</v>
      </c>
      <c r="F4" s="87" t="s">
        <v>216</v>
      </c>
    </row>
    <row r="5" spans="1:12" ht="15" customHeight="1" x14ac:dyDescent="0.2">
      <c r="A5" s="56">
        <v>1958.4580000000001</v>
      </c>
      <c r="B5" s="66">
        <v>317.11</v>
      </c>
      <c r="D5" s="67"/>
      <c r="E5" s="67"/>
      <c r="F5" s="86" t="s">
        <v>215</v>
      </c>
      <c r="G5" s="67"/>
      <c r="H5" s="67"/>
      <c r="I5" s="67"/>
      <c r="J5" s="67"/>
      <c r="K5" s="67"/>
      <c r="L5" s="67"/>
    </row>
    <row r="6" spans="1:12" ht="15" customHeight="1" x14ac:dyDescent="0.2">
      <c r="A6" s="56">
        <v>1958.5419999999999</v>
      </c>
      <c r="B6" s="66">
        <v>315.86</v>
      </c>
      <c r="D6" s="67"/>
      <c r="E6" s="67"/>
      <c r="F6" s="67"/>
      <c r="G6" s="67"/>
      <c r="H6" s="67"/>
      <c r="I6" s="67"/>
      <c r="J6" s="67"/>
      <c r="K6" s="67"/>
      <c r="L6" s="67"/>
    </row>
    <row r="7" spans="1:12" ht="15" customHeight="1" x14ac:dyDescent="0.2">
      <c r="A7" s="56">
        <v>1958.625</v>
      </c>
      <c r="B7" s="66">
        <v>314.93</v>
      </c>
      <c r="D7" s="85"/>
      <c r="E7" s="85"/>
      <c r="F7" s="67"/>
      <c r="G7" s="67"/>
      <c r="H7" s="67"/>
      <c r="I7" s="67"/>
      <c r="J7" s="67"/>
      <c r="K7" s="67"/>
      <c r="L7" s="67"/>
    </row>
    <row r="8" spans="1:12" ht="15" customHeight="1" x14ac:dyDescent="0.2">
      <c r="A8" s="56">
        <v>1958.7080000000001</v>
      </c>
      <c r="B8" s="66">
        <v>313.2</v>
      </c>
      <c r="D8" s="68"/>
      <c r="E8" s="68"/>
      <c r="F8" s="67"/>
      <c r="G8" s="67"/>
      <c r="H8" s="67"/>
      <c r="I8" s="67"/>
      <c r="J8" s="67"/>
      <c r="K8" s="67"/>
      <c r="L8" s="67"/>
    </row>
    <row r="9" spans="1:12" ht="15" customHeight="1" x14ac:dyDescent="0.2">
      <c r="A9" s="56">
        <v>1958.7919999999999</v>
      </c>
      <c r="B9" s="66">
        <v>312.61</v>
      </c>
      <c r="D9" s="68"/>
      <c r="E9" s="68"/>
      <c r="F9" s="67"/>
      <c r="G9" s="67"/>
      <c r="H9" s="67"/>
      <c r="I9" s="67"/>
      <c r="J9" s="67"/>
      <c r="K9" s="67"/>
      <c r="L9" s="67"/>
    </row>
    <row r="10" spans="1:12" ht="15" customHeight="1" x14ac:dyDescent="0.2">
      <c r="A10" s="56">
        <v>1958.875</v>
      </c>
      <c r="B10" s="66">
        <v>313.33</v>
      </c>
      <c r="D10" s="68"/>
      <c r="E10" s="68"/>
      <c r="F10" s="67"/>
      <c r="G10" s="67"/>
      <c r="H10" s="67"/>
      <c r="I10" s="67"/>
      <c r="J10" s="67"/>
      <c r="K10" s="67"/>
      <c r="L10" s="67"/>
    </row>
    <row r="11" spans="1:12" ht="15" customHeight="1" x14ac:dyDescent="0.2">
      <c r="A11" s="56">
        <v>1958.9580000000001</v>
      </c>
      <c r="B11" s="66">
        <v>314.67</v>
      </c>
      <c r="D11" s="68"/>
      <c r="E11" s="68"/>
      <c r="F11" s="67"/>
      <c r="G11" s="67"/>
      <c r="H11" s="67"/>
      <c r="I11" s="67"/>
      <c r="J11" s="67"/>
      <c r="K11" s="67"/>
      <c r="L11" s="67"/>
    </row>
    <row r="12" spans="1:12" ht="15" customHeight="1" x14ac:dyDescent="0.2">
      <c r="A12" s="56">
        <v>1959.0419999999999</v>
      </c>
      <c r="B12" s="66">
        <v>315.62</v>
      </c>
      <c r="D12" s="68"/>
      <c r="E12" s="68"/>
      <c r="F12" s="67"/>
      <c r="G12" s="67"/>
      <c r="H12" s="67"/>
      <c r="I12" s="67"/>
      <c r="J12" s="67"/>
      <c r="K12" s="67"/>
      <c r="L12" s="67"/>
    </row>
    <row r="13" spans="1:12" ht="15" customHeight="1" x14ac:dyDescent="0.2">
      <c r="A13" s="56">
        <v>1959.125</v>
      </c>
      <c r="B13" s="66">
        <v>316.38</v>
      </c>
      <c r="D13" s="67"/>
      <c r="E13" s="67"/>
      <c r="F13" s="67"/>
      <c r="G13" s="67"/>
      <c r="H13" s="67"/>
      <c r="I13" s="67"/>
      <c r="J13" s="67"/>
      <c r="K13" s="67"/>
      <c r="L13" s="67"/>
    </row>
    <row r="14" spans="1:12" ht="15" customHeight="1" x14ac:dyDescent="0.2">
      <c r="A14" s="56">
        <v>1959.2080000000001</v>
      </c>
      <c r="B14" s="66">
        <v>316.70999999999998</v>
      </c>
      <c r="D14" s="67"/>
      <c r="E14" s="67"/>
      <c r="F14" s="67"/>
      <c r="G14" s="67"/>
      <c r="H14" s="67"/>
      <c r="I14" s="67"/>
      <c r="J14" s="67"/>
      <c r="K14" s="67"/>
      <c r="L14" s="67"/>
    </row>
    <row r="15" spans="1:12" ht="15" customHeight="1" x14ac:dyDescent="0.2">
      <c r="A15" s="56">
        <v>1959.2919999999999</v>
      </c>
      <c r="B15" s="66">
        <v>317.72000000000003</v>
      </c>
      <c r="D15" s="69"/>
      <c r="E15" s="69"/>
      <c r="F15" s="69"/>
      <c r="G15" s="69"/>
      <c r="H15" s="69"/>
      <c r="I15" s="69"/>
      <c r="J15" s="67"/>
      <c r="K15" s="67"/>
      <c r="L15" s="67"/>
    </row>
    <row r="16" spans="1:12" ht="15" customHeight="1" x14ac:dyDescent="0.2">
      <c r="A16" s="56">
        <v>1959.375</v>
      </c>
      <c r="B16" s="66">
        <v>318.29000000000002</v>
      </c>
      <c r="D16" s="68"/>
      <c r="E16" s="68"/>
      <c r="F16" s="68"/>
      <c r="G16" s="68"/>
      <c r="H16" s="68"/>
      <c r="I16" s="68"/>
      <c r="J16" s="67"/>
      <c r="K16" s="67"/>
      <c r="L16" s="67"/>
    </row>
    <row r="17" spans="1:12" ht="15" customHeight="1" x14ac:dyDescent="0.2">
      <c r="A17" s="56">
        <v>1959.4580000000001</v>
      </c>
      <c r="B17" s="66">
        <v>318.16000000000003</v>
      </c>
      <c r="D17" s="68"/>
      <c r="E17" s="68"/>
      <c r="F17" s="68"/>
      <c r="G17" s="68"/>
      <c r="H17" s="68"/>
      <c r="I17" s="68"/>
      <c r="J17" s="67"/>
      <c r="K17" s="67"/>
      <c r="L17" s="67"/>
    </row>
    <row r="18" spans="1:12" ht="15" customHeight="1" x14ac:dyDescent="0.2">
      <c r="A18" s="56">
        <v>1959.5419999999999</v>
      </c>
      <c r="B18" s="66">
        <v>316.55</v>
      </c>
      <c r="D18" s="68"/>
      <c r="E18" s="68"/>
      <c r="F18" s="68"/>
      <c r="G18" s="68"/>
      <c r="H18" s="68"/>
      <c r="I18" s="68"/>
      <c r="J18" s="67"/>
      <c r="K18" s="67"/>
      <c r="L18" s="67"/>
    </row>
    <row r="19" spans="1:12" ht="15" customHeight="1" x14ac:dyDescent="0.2">
      <c r="A19" s="56">
        <v>1959.625</v>
      </c>
      <c r="B19" s="66">
        <v>314.8</v>
      </c>
      <c r="D19" s="67"/>
      <c r="E19" s="67"/>
      <c r="F19" s="67"/>
      <c r="G19" s="67"/>
      <c r="H19" s="67"/>
      <c r="I19" s="67"/>
      <c r="J19" s="67"/>
      <c r="K19" s="67"/>
      <c r="L19" s="67"/>
    </row>
    <row r="20" spans="1:12" ht="15" customHeight="1" x14ac:dyDescent="0.2">
      <c r="A20" s="56">
        <v>1959.7080000000001</v>
      </c>
      <c r="B20" s="66">
        <v>313.83999999999997</v>
      </c>
      <c r="D20" s="67"/>
      <c r="E20" s="67"/>
      <c r="F20" s="67"/>
      <c r="G20" s="67"/>
      <c r="H20" s="67"/>
      <c r="I20" s="67"/>
      <c r="J20" s="67"/>
      <c r="K20" s="67"/>
      <c r="L20" s="67"/>
    </row>
    <row r="21" spans="1:12" ht="15" customHeight="1" x14ac:dyDescent="0.2">
      <c r="A21" s="56">
        <v>1959.7919999999999</v>
      </c>
      <c r="B21" s="66">
        <v>313.26</v>
      </c>
      <c r="D21" s="67"/>
      <c r="E21" s="67"/>
      <c r="F21" s="67"/>
      <c r="G21" s="67"/>
      <c r="H21" s="67"/>
      <c r="I21" s="67"/>
      <c r="J21" s="67"/>
      <c r="K21" s="67"/>
      <c r="L21" s="67"/>
    </row>
    <row r="22" spans="1:12" ht="15" customHeight="1" x14ac:dyDescent="0.2">
      <c r="A22" s="56">
        <v>1959.875</v>
      </c>
      <c r="B22" s="66">
        <v>314.8</v>
      </c>
      <c r="D22" s="67"/>
      <c r="E22" s="67"/>
      <c r="F22" s="67"/>
      <c r="G22" s="67"/>
      <c r="H22" s="67"/>
      <c r="I22" s="67"/>
      <c r="J22" s="67"/>
      <c r="K22" s="67"/>
      <c r="L22" s="67"/>
    </row>
    <row r="23" spans="1:12" ht="15" customHeight="1" x14ac:dyDescent="0.2">
      <c r="A23" s="56">
        <v>1959.9580000000001</v>
      </c>
      <c r="B23" s="66">
        <v>315.58999999999997</v>
      </c>
      <c r="D23" s="67"/>
      <c r="E23" s="67"/>
      <c r="F23" s="67"/>
      <c r="G23" s="67"/>
      <c r="H23" s="67"/>
      <c r="I23" s="67"/>
      <c r="J23" s="67"/>
      <c r="K23" s="67"/>
      <c r="L23" s="67"/>
    </row>
    <row r="24" spans="1:12" ht="15" customHeight="1" x14ac:dyDescent="0.2">
      <c r="A24" s="56">
        <v>1960.0419999999999</v>
      </c>
      <c r="B24" s="66">
        <v>316.43</v>
      </c>
    </row>
    <row r="25" spans="1:12" ht="15" customHeight="1" x14ac:dyDescent="0.2">
      <c r="A25" s="56">
        <v>1960.125</v>
      </c>
      <c r="B25" s="66">
        <v>316.97000000000003</v>
      </c>
    </row>
    <row r="26" spans="1:12" ht="15" customHeight="1" x14ac:dyDescent="0.2">
      <c r="A26" s="56">
        <v>1960.2080000000001</v>
      </c>
      <c r="B26" s="66">
        <v>317.58</v>
      </c>
    </row>
    <row r="27" spans="1:12" ht="15" customHeight="1" x14ac:dyDescent="0.2">
      <c r="A27" s="56">
        <v>1960.2919999999999</v>
      </c>
      <c r="B27" s="66">
        <v>319.02</v>
      </c>
    </row>
    <row r="28" spans="1:12" ht="15" customHeight="1" x14ac:dyDescent="0.2">
      <c r="A28" s="56">
        <v>1960.375</v>
      </c>
      <c r="B28" s="66">
        <v>320.02</v>
      </c>
    </row>
    <row r="29" spans="1:12" ht="15" customHeight="1" x14ac:dyDescent="0.2">
      <c r="A29" s="56">
        <v>1960.4580000000001</v>
      </c>
      <c r="B29" s="66">
        <v>319.58999999999997</v>
      </c>
    </row>
    <row r="30" spans="1:12" ht="15" customHeight="1" x14ac:dyDescent="0.2">
      <c r="A30" s="56">
        <v>1960.5419999999999</v>
      </c>
      <c r="B30" s="66">
        <v>318.18</v>
      </c>
    </row>
    <row r="31" spans="1:12" ht="15" customHeight="1" x14ac:dyDescent="0.2">
      <c r="A31" s="56">
        <v>1960.625</v>
      </c>
      <c r="B31" s="66">
        <v>315.91000000000003</v>
      </c>
    </row>
    <row r="32" spans="1:12" ht="15" customHeight="1" x14ac:dyDescent="0.2">
      <c r="A32" s="56">
        <v>1960.7080000000001</v>
      </c>
      <c r="B32" s="66">
        <v>314.16000000000003</v>
      </c>
    </row>
    <row r="33" spans="1:14" ht="15" customHeight="1" x14ac:dyDescent="0.2">
      <c r="A33" s="56">
        <v>1960.7919999999999</v>
      </c>
      <c r="B33" s="66">
        <v>313.83</v>
      </c>
    </row>
    <row r="34" spans="1:14" ht="15" customHeight="1" x14ac:dyDescent="0.2">
      <c r="A34" s="56">
        <v>1960.875</v>
      </c>
      <c r="B34" s="66">
        <v>315</v>
      </c>
    </row>
    <row r="35" spans="1:14" ht="15" customHeight="1" x14ac:dyDescent="0.2">
      <c r="A35" s="56">
        <v>1960.9580000000001</v>
      </c>
      <c r="B35" s="66">
        <v>316.19</v>
      </c>
      <c r="D35" s="67"/>
      <c r="E35" s="67"/>
      <c r="F35" s="67"/>
      <c r="G35" s="67"/>
      <c r="H35" s="67"/>
      <c r="I35" s="67"/>
      <c r="J35" s="67"/>
      <c r="K35" s="67"/>
      <c r="L35" s="67"/>
    </row>
    <row r="36" spans="1:14" ht="15" customHeight="1" x14ac:dyDescent="0.3">
      <c r="A36" s="56">
        <v>1961.0419999999999</v>
      </c>
      <c r="B36" s="66">
        <v>316.93</v>
      </c>
      <c r="D36" s="96"/>
      <c r="E36" s="96"/>
      <c r="F36" s="96"/>
      <c r="G36" s="96"/>
      <c r="H36" s="96"/>
      <c r="I36" s="96"/>
      <c r="L36" s="84"/>
    </row>
    <row r="37" spans="1:14" ht="15" customHeight="1" x14ac:dyDescent="0.3">
      <c r="A37" s="56">
        <v>1961.125</v>
      </c>
      <c r="B37" s="66">
        <v>317.7</v>
      </c>
      <c r="D37" s="97"/>
      <c r="E37" s="96"/>
      <c r="F37" s="96"/>
      <c r="G37" s="96"/>
      <c r="H37" s="96"/>
      <c r="I37" s="96"/>
      <c r="L37" s="84"/>
    </row>
    <row r="38" spans="1:14" ht="15" customHeight="1" x14ac:dyDescent="0.3">
      <c r="A38" s="56">
        <v>1961.2080000000001</v>
      </c>
      <c r="B38" s="66">
        <v>318.54000000000002</v>
      </c>
      <c r="D38" s="97"/>
      <c r="E38" s="96"/>
      <c r="F38" s="96"/>
      <c r="G38" s="96"/>
      <c r="H38" s="96"/>
      <c r="I38" s="96"/>
      <c r="L38" s="84"/>
    </row>
    <row r="39" spans="1:14" ht="15" customHeight="1" x14ac:dyDescent="0.3">
      <c r="A39" s="56">
        <v>1961.2919999999999</v>
      </c>
      <c r="B39" s="66">
        <v>319.48</v>
      </c>
      <c r="D39" s="97"/>
      <c r="E39" s="96"/>
      <c r="F39" s="96"/>
      <c r="G39" s="96"/>
      <c r="H39" s="96"/>
      <c r="I39" s="96"/>
      <c r="L39" s="84"/>
    </row>
    <row r="40" spans="1:14" ht="15" customHeight="1" x14ac:dyDescent="0.2">
      <c r="A40" s="56">
        <v>1961.375</v>
      </c>
      <c r="B40" s="66">
        <v>320.58</v>
      </c>
      <c r="D40" s="68"/>
      <c r="E40" s="68"/>
      <c r="F40" s="67"/>
      <c r="G40" s="67"/>
      <c r="H40" s="67"/>
      <c r="I40" s="67"/>
      <c r="J40" s="67"/>
      <c r="K40" s="67"/>
      <c r="L40" s="67"/>
    </row>
    <row r="41" spans="1:14" ht="15" customHeight="1" x14ac:dyDescent="0.3">
      <c r="A41" s="56">
        <v>1961.4580000000001</v>
      </c>
      <c r="B41" s="66">
        <v>319.77</v>
      </c>
      <c r="D41" s="83"/>
      <c r="E41" s="82" t="s">
        <v>214</v>
      </c>
      <c r="F41" s="81"/>
      <c r="G41" s="81"/>
      <c r="H41" s="81"/>
      <c r="I41" s="80"/>
      <c r="J41" s="67"/>
      <c r="K41" s="67"/>
      <c r="L41" s="67"/>
    </row>
    <row r="42" spans="1:14" ht="15" customHeight="1" x14ac:dyDescent="0.3">
      <c r="A42" s="56">
        <v>1961.5419999999999</v>
      </c>
      <c r="B42" s="66">
        <v>318.58</v>
      </c>
      <c r="D42" s="78">
        <v>1</v>
      </c>
      <c r="E42" s="79" t="s">
        <v>213</v>
      </c>
      <c r="F42" s="76"/>
      <c r="G42" s="76"/>
      <c r="H42" s="76"/>
      <c r="I42" s="75"/>
      <c r="J42" s="67"/>
      <c r="K42" s="67"/>
      <c r="L42" s="67"/>
      <c r="M42" s="67"/>
      <c r="N42" s="67"/>
    </row>
    <row r="43" spans="1:14" ht="15" customHeight="1" x14ac:dyDescent="0.3">
      <c r="A43" s="56">
        <v>1961.625</v>
      </c>
      <c r="B43" s="66">
        <v>316.79000000000002</v>
      </c>
      <c r="D43" s="78">
        <v>2</v>
      </c>
      <c r="E43" s="79" t="s">
        <v>212</v>
      </c>
      <c r="F43" s="76"/>
      <c r="G43" s="76"/>
      <c r="H43" s="76"/>
      <c r="I43" s="75"/>
      <c r="J43" s="67"/>
      <c r="K43" s="67"/>
      <c r="L43" s="67"/>
      <c r="M43" s="67"/>
      <c r="N43" s="67"/>
    </row>
    <row r="44" spans="1:14" ht="15" customHeight="1" x14ac:dyDescent="0.3">
      <c r="A44" s="56">
        <v>1961.7080000000001</v>
      </c>
      <c r="B44" s="66">
        <v>314.8</v>
      </c>
      <c r="D44" s="78">
        <v>3</v>
      </c>
      <c r="E44" s="77" t="s">
        <v>211</v>
      </c>
      <c r="F44" s="76"/>
      <c r="G44" s="76"/>
      <c r="H44" s="76"/>
      <c r="I44" s="75"/>
      <c r="J44" s="67"/>
      <c r="K44" s="67"/>
      <c r="L44" s="67"/>
      <c r="M44" s="67"/>
      <c r="N44" s="67"/>
    </row>
    <row r="45" spans="1:14" ht="15" customHeight="1" x14ac:dyDescent="0.3">
      <c r="A45" s="56">
        <v>1961.7919999999999</v>
      </c>
      <c r="B45" s="66">
        <v>315.38</v>
      </c>
      <c r="D45" s="78">
        <v>4</v>
      </c>
      <c r="E45" s="77" t="s">
        <v>210</v>
      </c>
      <c r="F45" s="76"/>
      <c r="G45" s="76"/>
      <c r="H45" s="76"/>
      <c r="I45" s="75"/>
      <c r="J45" s="67"/>
      <c r="K45" s="67"/>
      <c r="L45" s="67"/>
      <c r="M45" s="67"/>
      <c r="N45" s="67"/>
    </row>
    <row r="46" spans="1:14" ht="15" customHeight="1" x14ac:dyDescent="0.3">
      <c r="A46" s="56">
        <v>1961.875</v>
      </c>
      <c r="B46" s="66">
        <v>316.10000000000002</v>
      </c>
      <c r="D46" s="78"/>
      <c r="E46" s="77" t="s">
        <v>209</v>
      </c>
      <c r="F46" s="76"/>
      <c r="G46" s="76"/>
      <c r="H46" s="76"/>
      <c r="I46" s="75"/>
      <c r="J46" s="67"/>
      <c r="K46" s="67"/>
      <c r="L46" s="67"/>
      <c r="M46" s="67"/>
      <c r="N46" s="67"/>
    </row>
    <row r="47" spans="1:14" ht="15" customHeight="1" x14ac:dyDescent="0.3">
      <c r="A47" s="56">
        <v>1961.9580000000001</v>
      </c>
      <c r="B47" s="66">
        <v>317.01</v>
      </c>
      <c r="D47" s="78">
        <v>5</v>
      </c>
      <c r="E47" s="77" t="s">
        <v>208</v>
      </c>
      <c r="F47" s="76"/>
      <c r="G47" s="76"/>
      <c r="H47" s="76"/>
      <c r="I47" s="75"/>
      <c r="J47" s="67"/>
      <c r="K47" s="67"/>
      <c r="L47" s="67"/>
      <c r="M47" s="67"/>
      <c r="N47" s="67"/>
    </row>
    <row r="48" spans="1:14" ht="15" customHeight="1" x14ac:dyDescent="0.3">
      <c r="A48" s="56">
        <v>1962.0419999999999</v>
      </c>
      <c r="B48" s="66">
        <v>317.94</v>
      </c>
      <c r="D48" s="78">
        <v>6</v>
      </c>
      <c r="E48" s="77" t="s">
        <v>207</v>
      </c>
      <c r="F48" s="76"/>
      <c r="G48" s="76"/>
      <c r="H48" s="76"/>
      <c r="I48" s="75"/>
      <c r="J48" s="67"/>
      <c r="K48" s="67"/>
      <c r="L48" s="67"/>
      <c r="M48" s="67"/>
      <c r="N48" s="67"/>
    </row>
    <row r="49" spans="1:14" ht="15" customHeight="1" x14ac:dyDescent="0.3">
      <c r="A49" s="56">
        <v>1962.125</v>
      </c>
      <c r="B49" s="66">
        <v>318.55</v>
      </c>
      <c r="D49" s="74"/>
      <c r="E49" s="73" t="s">
        <v>206</v>
      </c>
      <c r="F49" s="72"/>
      <c r="G49" s="72"/>
      <c r="H49" s="72"/>
      <c r="I49" s="71"/>
      <c r="J49" s="67"/>
      <c r="K49" s="67"/>
      <c r="L49" s="67"/>
      <c r="M49" s="67"/>
      <c r="N49" s="67"/>
    </row>
    <row r="50" spans="1:14" ht="15" customHeight="1" x14ac:dyDescent="0.2">
      <c r="A50" s="56">
        <v>1962.2080000000001</v>
      </c>
      <c r="B50" s="66">
        <v>319.68</v>
      </c>
      <c r="D50" s="70"/>
      <c r="E50" s="70"/>
      <c r="F50" s="70"/>
      <c r="G50" s="70"/>
      <c r="H50" s="70"/>
      <c r="I50" s="67"/>
      <c r="J50" s="67"/>
      <c r="K50" s="67"/>
      <c r="L50" s="67"/>
      <c r="M50" s="67"/>
      <c r="N50" s="67"/>
    </row>
    <row r="51" spans="1:14" ht="15" customHeight="1" x14ac:dyDescent="0.3">
      <c r="A51" s="56">
        <v>1962.2919999999999</v>
      </c>
      <c r="B51" s="66">
        <v>320.63</v>
      </c>
      <c r="D51" s="67"/>
      <c r="E51" s="94"/>
      <c r="F51" s="70"/>
      <c r="G51" s="70"/>
      <c r="H51" s="70"/>
      <c r="I51" s="70"/>
      <c r="J51" s="67"/>
      <c r="K51" s="67"/>
      <c r="L51" s="67"/>
      <c r="M51" s="67"/>
      <c r="N51" s="67"/>
    </row>
    <row r="52" spans="1:14" ht="15" customHeight="1" x14ac:dyDescent="0.3">
      <c r="A52" s="56">
        <v>1962.375</v>
      </c>
      <c r="B52" s="66">
        <v>321.01</v>
      </c>
      <c r="D52" s="69"/>
      <c r="E52" s="95"/>
      <c r="F52" s="69"/>
      <c r="G52" s="69"/>
      <c r="H52" s="69"/>
      <c r="I52" s="69"/>
      <c r="J52" s="67"/>
      <c r="K52" s="67"/>
      <c r="L52" s="67"/>
      <c r="M52" s="67"/>
      <c r="N52" s="67"/>
    </row>
    <row r="53" spans="1:14" ht="15" customHeight="1" x14ac:dyDescent="0.2">
      <c r="A53" s="56">
        <v>1962.4580000000001</v>
      </c>
      <c r="B53" s="66">
        <v>320.55</v>
      </c>
      <c r="D53" s="68"/>
      <c r="E53" s="68"/>
      <c r="F53" s="68"/>
      <c r="G53" s="68"/>
      <c r="H53" s="68"/>
      <c r="I53" s="68"/>
      <c r="J53" s="67"/>
      <c r="K53" s="67"/>
      <c r="L53" s="67"/>
      <c r="M53" s="67"/>
      <c r="N53" s="67"/>
    </row>
    <row r="54" spans="1:14" ht="15" customHeight="1" x14ac:dyDescent="0.2">
      <c r="A54" s="56">
        <v>1962.5419999999999</v>
      </c>
      <c r="B54" s="66">
        <v>319.58</v>
      </c>
      <c r="D54" s="68"/>
      <c r="E54" s="68"/>
      <c r="F54" s="68"/>
      <c r="G54" s="68"/>
      <c r="H54" s="68"/>
      <c r="I54" s="68"/>
      <c r="J54" s="67"/>
      <c r="K54" s="67"/>
      <c r="L54" s="67"/>
      <c r="M54" s="67"/>
      <c r="N54" s="67"/>
    </row>
    <row r="55" spans="1:14" ht="15" customHeight="1" x14ac:dyDescent="0.2">
      <c r="A55" s="56">
        <v>1962.625</v>
      </c>
      <c r="B55" s="66">
        <v>317.39999999999998</v>
      </c>
      <c r="D55" s="68"/>
      <c r="E55" s="68"/>
      <c r="F55" s="68"/>
      <c r="G55" s="68"/>
      <c r="H55" s="68"/>
      <c r="I55" s="68"/>
      <c r="J55" s="67"/>
      <c r="K55" s="67"/>
      <c r="L55" s="67"/>
      <c r="M55" s="67"/>
      <c r="N55" s="67"/>
    </row>
    <row r="56" spans="1:14" ht="15" customHeight="1" x14ac:dyDescent="0.2">
      <c r="A56" s="56">
        <v>1962.7080000000001</v>
      </c>
      <c r="B56" s="66">
        <v>316.26</v>
      </c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</row>
    <row r="57" spans="1:14" ht="15" customHeight="1" x14ac:dyDescent="0.2">
      <c r="A57" s="56">
        <v>1962.7919999999999</v>
      </c>
      <c r="B57" s="66">
        <v>315.42</v>
      </c>
      <c r="D57" s="69"/>
      <c r="E57" s="69"/>
      <c r="F57" s="69"/>
      <c r="G57" s="69"/>
      <c r="H57" s="69"/>
      <c r="I57" s="69"/>
      <c r="J57" s="69"/>
      <c r="K57" s="69"/>
      <c r="L57" s="69"/>
      <c r="M57" s="67"/>
      <c r="N57" s="67"/>
    </row>
    <row r="58" spans="1:14" ht="15" customHeight="1" x14ac:dyDescent="0.2">
      <c r="A58" s="56">
        <v>1962.875</v>
      </c>
      <c r="B58" s="66">
        <v>316.69</v>
      </c>
      <c r="D58" s="68"/>
      <c r="E58" s="68"/>
      <c r="F58" s="68"/>
      <c r="G58" s="68"/>
      <c r="H58" s="68"/>
      <c r="I58" s="68"/>
      <c r="J58" s="68"/>
      <c r="K58" s="68"/>
      <c r="L58" s="68"/>
      <c r="M58" s="67"/>
      <c r="N58" s="67"/>
    </row>
    <row r="59" spans="1:14" ht="15" customHeight="1" x14ac:dyDescent="0.2">
      <c r="A59" s="56">
        <v>1962.9580000000001</v>
      </c>
      <c r="B59" s="66">
        <v>317.7</v>
      </c>
      <c r="D59" s="68"/>
      <c r="E59" s="68"/>
      <c r="F59" s="68"/>
      <c r="G59" s="68"/>
      <c r="H59" s="68"/>
      <c r="I59" s="68"/>
      <c r="J59" s="68"/>
      <c r="K59" s="68"/>
      <c r="L59" s="68"/>
      <c r="M59" s="67"/>
      <c r="N59" s="67"/>
    </row>
    <row r="60" spans="1:14" ht="15" customHeight="1" x14ac:dyDescent="0.2">
      <c r="A60" s="56">
        <v>1963.0419999999999</v>
      </c>
      <c r="B60" s="66">
        <v>318.74</v>
      </c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</row>
    <row r="61" spans="1:14" ht="15" customHeight="1" x14ac:dyDescent="0.2">
      <c r="A61" s="56">
        <v>1963.125</v>
      </c>
      <c r="B61" s="66">
        <v>319.08</v>
      </c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</row>
    <row r="62" spans="1:14" ht="15" customHeight="1" x14ac:dyDescent="0.2">
      <c r="A62" s="56">
        <v>1963.2080000000001</v>
      </c>
      <c r="B62" s="66">
        <v>319.86</v>
      </c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</row>
    <row r="63" spans="1:14" ht="15" customHeight="1" x14ac:dyDescent="0.2">
      <c r="A63" s="56">
        <v>1963.2919999999999</v>
      </c>
      <c r="B63" s="66">
        <v>321.39</v>
      </c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</row>
    <row r="64" spans="1:14" ht="15" customHeight="1" x14ac:dyDescent="0.2">
      <c r="A64" s="56">
        <v>1963.375</v>
      </c>
      <c r="B64" s="66">
        <v>322.24</v>
      </c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</row>
    <row r="65" spans="1:14" ht="15" customHeight="1" x14ac:dyDescent="0.2">
      <c r="A65" s="56">
        <v>1963.4580000000001</v>
      </c>
      <c r="B65" s="66">
        <v>321.47000000000003</v>
      </c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</row>
    <row r="66" spans="1:14" ht="15" customHeight="1" x14ac:dyDescent="0.2">
      <c r="A66" s="56">
        <v>1963.5419999999999</v>
      </c>
      <c r="B66" s="66">
        <v>319.74</v>
      </c>
    </row>
    <row r="67" spans="1:14" ht="15" customHeight="1" x14ac:dyDescent="0.2">
      <c r="A67" s="56">
        <v>1963.625</v>
      </c>
      <c r="B67" s="66">
        <v>317.77</v>
      </c>
    </row>
    <row r="68" spans="1:14" ht="15" customHeight="1" x14ac:dyDescent="0.2">
      <c r="A68" s="56">
        <v>1963.7080000000001</v>
      </c>
      <c r="B68" s="66">
        <v>316.20999999999998</v>
      </c>
    </row>
    <row r="69" spans="1:14" ht="15" customHeight="1" x14ac:dyDescent="0.2">
      <c r="A69" s="56">
        <v>1963.7919999999999</v>
      </c>
      <c r="B69" s="66">
        <v>315.99</v>
      </c>
    </row>
    <row r="70" spans="1:14" ht="15" customHeight="1" x14ac:dyDescent="0.2">
      <c r="A70" s="56">
        <v>1963.875</v>
      </c>
      <c r="B70" s="66">
        <v>317.12</v>
      </c>
    </row>
    <row r="71" spans="1:14" ht="15" customHeight="1" x14ac:dyDescent="0.2">
      <c r="A71" s="56">
        <v>1963.9580000000001</v>
      </c>
      <c r="B71" s="66">
        <v>318.31</v>
      </c>
    </row>
    <row r="72" spans="1:14" ht="15" customHeight="1" x14ac:dyDescent="0.2">
      <c r="A72" s="56">
        <v>1964.0419999999999</v>
      </c>
      <c r="B72" s="66">
        <v>319.57</v>
      </c>
    </row>
    <row r="73" spans="1:14" ht="15" customHeight="1" x14ac:dyDescent="0.2">
      <c r="A73" s="56">
        <v>1964.125</v>
      </c>
      <c r="B73" s="66">
        <v>320.11</v>
      </c>
    </row>
    <row r="74" spans="1:14" ht="15" customHeight="1" x14ac:dyDescent="0.2">
      <c r="A74" s="56">
        <v>1964.2080000000001</v>
      </c>
      <c r="B74" s="66">
        <v>320.76</v>
      </c>
    </row>
    <row r="75" spans="1:14" ht="15" customHeight="1" x14ac:dyDescent="0.2">
      <c r="A75" s="56">
        <v>1964.2919999999999</v>
      </c>
      <c r="B75" s="66">
        <v>321.79000000000002</v>
      </c>
    </row>
    <row r="76" spans="1:14" ht="15" customHeight="1" x14ac:dyDescent="0.2">
      <c r="A76" s="56">
        <v>1964.375</v>
      </c>
      <c r="B76" s="66">
        <v>322.24</v>
      </c>
    </row>
    <row r="77" spans="1:14" ht="15" customHeight="1" x14ac:dyDescent="0.2">
      <c r="A77" s="56">
        <v>1964.4580000000001</v>
      </c>
      <c r="B77" s="66">
        <v>321.89</v>
      </c>
    </row>
    <row r="78" spans="1:14" ht="15" customHeight="1" x14ac:dyDescent="0.2">
      <c r="A78" s="56">
        <v>1964.5419999999999</v>
      </c>
      <c r="B78" s="66">
        <v>320.44</v>
      </c>
    </row>
    <row r="79" spans="1:14" ht="15" customHeight="1" x14ac:dyDescent="0.2">
      <c r="A79" s="56">
        <v>1964.625</v>
      </c>
      <c r="B79" s="66">
        <v>318.7</v>
      </c>
    </row>
    <row r="80" spans="1:14" ht="15" customHeight="1" x14ac:dyDescent="0.2">
      <c r="A80" s="56">
        <v>1964.7080000000001</v>
      </c>
      <c r="B80" s="66">
        <v>316.7</v>
      </c>
    </row>
    <row r="81" spans="1:2" ht="15" customHeight="1" x14ac:dyDescent="0.2">
      <c r="A81" s="56">
        <v>1964.7919999999999</v>
      </c>
      <c r="B81" s="66">
        <v>316.79000000000002</v>
      </c>
    </row>
    <row r="82" spans="1:2" ht="15" customHeight="1" x14ac:dyDescent="0.2">
      <c r="A82" s="56">
        <v>1964.875</v>
      </c>
      <c r="B82" s="66">
        <v>317.79000000000002</v>
      </c>
    </row>
    <row r="83" spans="1:2" ht="15" customHeight="1" x14ac:dyDescent="0.2">
      <c r="A83" s="56">
        <v>1964.9580000000001</v>
      </c>
      <c r="B83" s="66">
        <v>318.70999999999998</v>
      </c>
    </row>
    <row r="84" spans="1:2" ht="15" customHeight="1" x14ac:dyDescent="0.2">
      <c r="A84" s="56">
        <v>1965.0419999999999</v>
      </c>
      <c r="B84" s="66">
        <v>319.44</v>
      </c>
    </row>
    <row r="85" spans="1:2" ht="15" customHeight="1" x14ac:dyDescent="0.2">
      <c r="A85" s="56">
        <v>1965.125</v>
      </c>
      <c r="B85" s="66">
        <v>320.44</v>
      </c>
    </row>
    <row r="86" spans="1:2" ht="15" customHeight="1" x14ac:dyDescent="0.2">
      <c r="A86" s="56">
        <v>1965.2080000000001</v>
      </c>
      <c r="B86" s="66">
        <v>320.89</v>
      </c>
    </row>
    <row r="87" spans="1:2" ht="15" customHeight="1" x14ac:dyDescent="0.2">
      <c r="A87" s="56">
        <v>1965.2919999999999</v>
      </c>
      <c r="B87" s="66">
        <v>322.13</v>
      </c>
    </row>
    <row r="88" spans="1:2" ht="15" customHeight="1" x14ac:dyDescent="0.2">
      <c r="A88" s="56">
        <v>1965.375</v>
      </c>
      <c r="B88" s="66">
        <v>322.16000000000003</v>
      </c>
    </row>
    <row r="89" spans="1:2" ht="15" customHeight="1" x14ac:dyDescent="0.2">
      <c r="A89" s="56">
        <v>1965.4580000000001</v>
      </c>
      <c r="B89" s="66">
        <v>321.87</v>
      </c>
    </row>
    <row r="90" spans="1:2" ht="15" customHeight="1" x14ac:dyDescent="0.2">
      <c r="A90" s="56">
        <v>1965.5419999999999</v>
      </c>
      <c r="B90" s="66">
        <v>321.39</v>
      </c>
    </row>
    <row r="91" spans="1:2" ht="15" customHeight="1" x14ac:dyDescent="0.2">
      <c r="A91" s="56">
        <v>1965.625</v>
      </c>
      <c r="B91" s="66">
        <v>318.8</v>
      </c>
    </row>
    <row r="92" spans="1:2" ht="15" customHeight="1" x14ac:dyDescent="0.2">
      <c r="A92" s="56">
        <v>1965.7080000000001</v>
      </c>
      <c r="B92" s="66">
        <v>317.81</v>
      </c>
    </row>
    <row r="93" spans="1:2" ht="15" customHeight="1" x14ac:dyDescent="0.2">
      <c r="A93" s="56">
        <v>1965.7919999999999</v>
      </c>
      <c r="B93" s="66">
        <v>317.3</v>
      </c>
    </row>
    <row r="94" spans="1:2" ht="15" customHeight="1" x14ac:dyDescent="0.2">
      <c r="A94" s="56">
        <v>1965.875</v>
      </c>
      <c r="B94" s="66">
        <v>318.87</v>
      </c>
    </row>
    <row r="95" spans="1:2" ht="15" customHeight="1" x14ac:dyDescent="0.2">
      <c r="A95" s="56">
        <v>1965.9580000000001</v>
      </c>
      <c r="B95" s="66">
        <v>319.42</v>
      </c>
    </row>
    <row r="96" spans="1:2" ht="15" customHeight="1" x14ac:dyDescent="0.2">
      <c r="A96" s="56">
        <v>1966.0419999999999</v>
      </c>
      <c r="B96" s="66">
        <v>320.62</v>
      </c>
    </row>
    <row r="97" spans="1:2" ht="15" customHeight="1" x14ac:dyDescent="0.2">
      <c r="A97" s="56">
        <v>1966.125</v>
      </c>
      <c r="B97" s="66">
        <v>321.58999999999997</v>
      </c>
    </row>
    <row r="98" spans="1:2" ht="15" customHeight="1" x14ac:dyDescent="0.2">
      <c r="A98" s="56">
        <v>1966.2080000000001</v>
      </c>
      <c r="B98" s="66">
        <v>322.39</v>
      </c>
    </row>
    <row r="99" spans="1:2" ht="15" customHeight="1" x14ac:dyDescent="0.2">
      <c r="A99" s="56">
        <v>1966.2919999999999</v>
      </c>
      <c r="B99" s="66">
        <v>323.87</v>
      </c>
    </row>
    <row r="100" spans="1:2" ht="15" customHeight="1" x14ac:dyDescent="0.2">
      <c r="A100" s="56">
        <v>1966.375</v>
      </c>
      <c r="B100" s="66">
        <v>324.01</v>
      </c>
    </row>
    <row r="101" spans="1:2" ht="15" customHeight="1" x14ac:dyDescent="0.2">
      <c r="A101" s="56">
        <v>1966.4580000000001</v>
      </c>
      <c r="B101" s="66">
        <v>323.75</v>
      </c>
    </row>
    <row r="102" spans="1:2" ht="15" customHeight="1" x14ac:dyDescent="0.2">
      <c r="A102" s="56">
        <v>1966.5419999999999</v>
      </c>
      <c r="B102" s="66">
        <v>322.39999999999998</v>
      </c>
    </row>
    <row r="103" spans="1:2" ht="15" customHeight="1" x14ac:dyDescent="0.2">
      <c r="A103" s="56">
        <v>1966.625</v>
      </c>
      <c r="B103" s="66">
        <v>320.37</v>
      </c>
    </row>
    <row r="104" spans="1:2" ht="15" customHeight="1" x14ac:dyDescent="0.2">
      <c r="A104" s="56">
        <v>1966.7080000000001</v>
      </c>
      <c r="B104" s="66">
        <v>318.64</v>
      </c>
    </row>
    <row r="105" spans="1:2" ht="15" customHeight="1" x14ac:dyDescent="0.2">
      <c r="A105" s="56">
        <v>1966.7919999999999</v>
      </c>
      <c r="B105" s="66">
        <v>318.10000000000002</v>
      </c>
    </row>
    <row r="106" spans="1:2" ht="15" customHeight="1" x14ac:dyDescent="0.2">
      <c r="A106" s="56">
        <v>1966.875</v>
      </c>
      <c r="B106" s="66">
        <v>319.77999999999997</v>
      </c>
    </row>
    <row r="107" spans="1:2" ht="15" customHeight="1" x14ac:dyDescent="0.2">
      <c r="A107" s="56">
        <v>1966.9580000000001</v>
      </c>
      <c r="B107" s="66">
        <v>321.08</v>
      </c>
    </row>
    <row r="108" spans="1:2" ht="15" customHeight="1" x14ac:dyDescent="0.2">
      <c r="A108" s="56">
        <v>1967.0419999999999</v>
      </c>
      <c r="B108" s="66">
        <v>322.06</v>
      </c>
    </row>
    <row r="109" spans="1:2" ht="15" customHeight="1" x14ac:dyDescent="0.2">
      <c r="A109" s="56">
        <v>1967.125</v>
      </c>
      <c r="B109" s="66">
        <v>322.5</v>
      </c>
    </row>
    <row r="110" spans="1:2" ht="15" customHeight="1" x14ac:dyDescent="0.2">
      <c r="A110" s="56">
        <v>1967.2080000000001</v>
      </c>
      <c r="B110" s="66">
        <v>323.04000000000002</v>
      </c>
    </row>
    <row r="111" spans="1:2" ht="15" customHeight="1" x14ac:dyDescent="0.2">
      <c r="A111" s="56">
        <v>1967.2919999999999</v>
      </c>
      <c r="B111" s="66">
        <v>324.42</v>
      </c>
    </row>
    <row r="112" spans="1:2" ht="15" customHeight="1" x14ac:dyDescent="0.2">
      <c r="A112" s="56">
        <v>1967.375</v>
      </c>
      <c r="B112" s="66">
        <v>325</v>
      </c>
    </row>
    <row r="113" spans="1:2" ht="15" customHeight="1" x14ac:dyDescent="0.2">
      <c r="A113" s="56">
        <v>1967.4580000000001</v>
      </c>
      <c r="B113" s="66">
        <v>324.08999999999997</v>
      </c>
    </row>
    <row r="114" spans="1:2" ht="15" customHeight="1" x14ac:dyDescent="0.2">
      <c r="A114" s="56">
        <v>1967.5419999999999</v>
      </c>
      <c r="B114" s="66">
        <v>322.55</v>
      </c>
    </row>
    <row r="115" spans="1:2" ht="15" customHeight="1" x14ac:dyDescent="0.2">
      <c r="A115" s="56">
        <v>1967.625</v>
      </c>
      <c r="B115" s="66">
        <v>320.92</v>
      </c>
    </row>
    <row r="116" spans="1:2" ht="15" customHeight="1" x14ac:dyDescent="0.2">
      <c r="A116" s="56">
        <v>1967.7080000000001</v>
      </c>
      <c r="B116" s="66">
        <v>319.31</v>
      </c>
    </row>
    <row r="117" spans="1:2" ht="15" customHeight="1" x14ac:dyDescent="0.2">
      <c r="A117" s="56">
        <v>1967.7919999999999</v>
      </c>
      <c r="B117" s="66">
        <v>319.31</v>
      </c>
    </row>
    <row r="118" spans="1:2" ht="15" customHeight="1" x14ac:dyDescent="0.2">
      <c r="A118" s="56">
        <v>1967.875</v>
      </c>
      <c r="B118" s="66">
        <v>320.72000000000003</v>
      </c>
    </row>
    <row r="119" spans="1:2" ht="15" customHeight="1" x14ac:dyDescent="0.2">
      <c r="A119" s="56">
        <v>1967.9580000000001</v>
      </c>
      <c r="B119" s="66">
        <v>321.95999999999998</v>
      </c>
    </row>
    <row r="120" spans="1:2" ht="15" customHeight="1" x14ac:dyDescent="0.2">
      <c r="A120" s="56">
        <v>1968.0419999999999</v>
      </c>
      <c r="B120" s="66">
        <v>322.57</v>
      </c>
    </row>
    <row r="121" spans="1:2" ht="15" customHeight="1" x14ac:dyDescent="0.2">
      <c r="A121" s="56">
        <v>1968.125</v>
      </c>
      <c r="B121" s="66">
        <v>323.14999999999998</v>
      </c>
    </row>
    <row r="122" spans="1:2" ht="15" customHeight="1" x14ac:dyDescent="0.2">
      <c r="A122" s="56">
        <v>1968.2080000000001</v>
      </c>
      <c r="B122" s="66">
        <v>323.89</v>
      </c>
    </row>
    <row r="123" spans="1:2" ht="15" customHeight="1" x14ac:dyDescent="0.2">
      <c r="A123" s="56">
        <v>1968.2919999999999</v>
      </c>
      <c r="B123" s="66">
        <v>325.02</v>
      </c>
    </row>
    <row r="124" spans="1:2" ht="15" customHeight="1" x14ac:dyDescent="0.2">
      <c r="A124" s="56">
        <v>1968.375</v>
      </c>
      <c r="B124" s="66">
        <v>325.57</v>
      </c>
    </row>
    <row r="125" spans="1:2" ht="15" customHeight="1" x14ac:dyDescent="0.2">
      <c r="A125" s="56">
        <v>1968.4580000000001</v>
      </c>
      <c r="B125" s="66">
        <v>325.36</v>
      </c>
    </row>
    <row r="126" spans="1:2" ht="15" customHeight="1" x14ac:dyDescent="0.2">
      <c r="A126" s="56">
        <v>1968.5419999999999</v>
      </c>
      <c r="B126" s="66">
        <v>324.14</v>
      </c>
    </row>
    <row r="127" spans="1:2" ht="15" customHeight="1" x14ac:dyDescent="0.2">
      <c r="A127" s="56">
        <v>1968.625</v>
      </c>
      <c r="B127" s="66">
        <v>322.02999999999997</v>
      </c>
    </row>
    <row r="128" spans="1:2" ht="15" customHeight="1" x14ac:dyDescent="0.2">
      <c r="A128" s="56">
        <v>1968.7080000000001</v>
      </c>
      <c r="B128" s="66">
        <v>320.41000000000003</v>
      </c>
    </row>
    <row r="129" spans="1:2" ht="15" customHeight="1" x14ac:dyDescent="0.2">
      <c r="A129" s="56">
        <v>1968.7919999999999</v>
      </c>
      <c r="B129" s="66">
        <v>320.25</v>
      </c>
    </row>
    <row r="130" spans="1:2" ht="15" customHeight="1" x14ac:dyDescent="0.2">
      <c r="A130" s="56">
        <v>1968.875</v>
      </c>
      <c r="B130" s="66">
        <v>321.31</v>
      </c>
    </row>
    <row r="131" spans="1:2" ht="15" customHeight="1" x14ac:dyDescent="0.2">
      <c r="A131" s="56">
        <v>1968.9580000000001</v>
      </c>
      <c r="B131" s="66">
        <v>322.83999999999997</v>
      </c>
    </row>
    <row r="132" spans="1:2" ht="15" customHeight="1" x14ac:dyDescent="0.2">
      <c r="A132" s="56">
        <v>1969.0419999999999</v>
      </c>
      <c r="B132" s="66">
        <v>324</v>
      </c>
    </row>
    <row r="133" spans="1:2" ht="15" customHeight="1" x14ac:dyDescent="0.2">
      <c r="A133" s="56">
        <v>1969.125</v>
      </c>
      <c r="B133" s="66">
        <v>324.42</v>
      </c>
    </row>
    <row r="134" spans="1:2" ht="15" customHeight="1" x14ac:dyDescent="0.2">
      <c r="A134" s="56">
        <v>1969.2080000000001</v>
      </c>
      <c r="B134" s="66">
        <v>325.64</v>
      </c>
    </row>
    <row r="135" spans="1:2" ht="15" customHeight="1" x14ac:dyDescent="0.2">
      <c r="A135" s="56">
        <v>1969.2919999999999</v>
      </c>
      <c r="B135" s="66">
        <v>326.66000000000003</v>
      </c>
    </row>
    <row r="136" spans="1:2" ht="15" customHeight="1" x14ac:dyDescent="0.2">
      <c r="A136" s="56">
        <v>1969.375</v>
      </c>
      <c r="B136" s="66">
        <v>327.33999999999997</v>
      </c>
    </row>
    <row r="137" spans="1:2" ht="15" customHeight="1" x14ac:dyDescent="0.2">
      <c r="A137" s="56">
        <v>1969.4580000000001</v>
      </c>
      <c r="B137" s="66">
        <v>326.76</v>
      </c>
    </row>
    <row r="138" spans="1:2" ht="15" customHeight="1" x14ac:dyDescent="0.2">
      <c r="A138" s="56">
        <v>1969.5419999999999</v>
      </c>
      <c r="B138" s="66">
        <v>325.88</v>
      </c>
    </row>
    <row r="139" spans="1:2" ht="15" customHeight="1" x14ac:dyDescent="0.2">
      <c r="A139" s="56">
        <v>1969.625</v>
      </c>
      <c r="B139" s="66">
        <v>323.67</v>
      </c>
    </row>
    <row r="140" spans="1:2" ht="15" customHeight="1" x14ac:dyDescent="0.2">
      <c r="A140" s="56">
        <v>1969.7080000000001</v>
      </c>
      <c r="B140" s="66">
        <v>322.38</v>
      </c>
    </row>
    <row r="141" spans="1:2" ht="15" customHeight="1" x14ac:dyDescent="0.2">
      <c r="A141" s="56">
        <v>1969.7919999999999</v>
      </c>
      <c r="B141" s="66">
        <v>321.77999999999997</v>
      </c>
    </row>
    <row r="142" spans="1:2" ht="15" customHeight="1" x14ac:dyDescent="0.2">
      <c r="A142" s="56">
        <v>1969.875</v>
      </c>
      <c r="B142" s="66">
        <v>322.85000000000002</v>
      </c>
    </row>
    <row r="143" spans="1:2" ht="15" customHeight="1" x14ac:dyDescent="0.2">
      <c r="A143" s="56">
        <v>1969.9580000000001</v>
      </c>
      <c r="B143" s="66">
        <v>324.12</v>
      </c>
    </row>
    <row r="144" spans="1:2" ht="15" customHeight="1" x14ac:dyDescent="0.2">
      <c r="A144" s="56">
        <v>1970.0419999999999</v>
      </c>
      <c r="B144" s="66">
        <v>325.02999999999997</v>
      </c>
    </row>
    <row r="145" spans="1:2" ht="15" customHeight="1" x14ac:dyDescent="0.2">
      <c r="A145" s="56">
        <v>1970.125</v>
      </c>
      <c r="B145" s="66">
        <v>325.99</v>
      </c>
    </row>
    <row r="146" spans="1:2" ht="15" customHeight="1" x14ac:dyDescent="0.2">
      <c r="A146" s="56">
        <v>1970.2080000000001</v>
      </c>
      <c r="B146" s="66">
        <v>326.87</v>
      </c>
    </row>
    <row r="147" spans="1:2" ht="15" customHeight="1" x14ac:dyDescent="0.2">
      <c r="A147" s="56">
        <v>1970.2919999999999</v>
      </c>
      <c r="B147" s="66">
        <v>328.14</v>
      </c>
    </row>
    <row r="148" spans="1:2" ht="15" customHeight="1" x14ac:dyDescent="0.2">
      <c r="A148" s="56">
        <v>1970.375</v>
      </c>
      <c r="B148" s="66">
        <v>328.07</v>
      </c>
    </row>
    <row r="149" spans="1:2" ht="15" customHeight="1" x14ac:dyDescent="0.2">
      <c r="A149" s="56">
        <v>1970.4580000000001</v>
      </c>
      <c r="B149" s="66">
        <v>327.66000000000003</v>
      </c>
    </row>
    <row r="150" spans="1:2" ht="15" customHeight="1" x14ac:dyDescent="0.2">
      <c r="A150" s="56">
        <v>1970.5419999999999</v>
      </c>
      <c r="B150" s="66">
        <v>326.35000000000002</v>
      </c>
    </row>
    <row r="151" spans="1:2" ht="15" customHeight="1" x14ac:dyDescent="0.2">
      <c r="A151" s="56">
        <v>1970.625</v>
      </c>
      <c r="B151" s="66">
        <v>324.69</v>
      </c>
    </row>
    <row r="152" spans="1:2" ht="15" customHeight="1" x14ac:dyDescent="0.2">
      <c r="A152" s="56">
        <v>1970.7080000000001</v>
      </c>
      <c r="B152" s="66">
        <v>323.10000000000002</v>
      </c>
    </row>
    <row r="153" spans="1:2" ht="15" customHeight="1" x14ac:dyDescent="0.2">
      <c r="A153" s="56">
        <v>1970.7919999999999</v>
      </c>
      <c r="B153" s="66">
        <v>323.16000000000003</v>
      </c>
    </row>
    <row r="154" spans="1:2" ht="15" customHeight="1" x14ac:dyDescent="0.2">
      <c r="A154" s="56">
        <v>1970.875</v>
      </c>
      <c r="B154" s="66">
        <v>323.98</v>
      </c>
    </row>
    <row r="155" spans="1:2" ht="15" customHeight="1" x14ac:dyDescent="0.2">
      <c r="A155" s="56">
        <v>1970.9580000000001</v>
      </c>
      <c r="B155" s="66">
        <v>325.13</v>
      </c>
    </row>
    <row r="156" spans="1:2" ht="15" customHeight="1" x14ac:dyDescent="0.2">
      <c r="A156" s="56">
        <v>1971.0419999999999</v>
      </c>
      <c r="B156" s="66">
        <v>326.17</v>
      </c>
    </row>
    <row r="157" spans="1:2" ht="15" customHeight="1" x14ac:dyDescent="0.2">
      <c r="A157" s="56">
        <v>1971.125</v>
      </c>
      <c r="B157" s="66">
        <v>326.68</v>
      </c>
    </row>
    <row r="158" spans="1:2" ht="15" customHeight="1" x14ac:dyDescent="0.2">
      <c r="A158" s="56">
        <v>1971.2080000000001</v>
      </c>
      <c r="B158" s="66">
        <v>327.18</v>
      </c>
    </row>
    <row r="159" spans="1:2" ht="15" customHeight="1" x14ac:dyDescent="0.2">
      <c r="A159" s="56">
        <v>1971.2919999999999</v>
      </c>
      <c r="B159" s="66">
        <v>327.78</v>
      </c>
    </row>
    <row r="160" spans="1:2" ht="15" customHeight="1" x14ac:dyDescent="0.2">
      <c r="A160" s="56">
        <v>1971.375</v>
      </c>
      <c r="B160" s="66">
        <v>328.92</v>
      </c>
    </row>
    <row r="161" spans="1:2" ht="15" customHeight="1" x14ac:dyDescent="0.2">
      <c r="A161" s="56">
        <v>1971.4580000000001</v>
      </c>
      <c r="B161" s="66">
        <v>328.57</v>
      </c>
    </row>
    <row r="162" spans="1:2" ht="15" customHeight="1" x14ac:dyDescent="0.2">
      <c r="A162" s="56">
        <v>1971.5419999999999</v>
      </c>
      <c r="B162" s="66">
        <v>327.33999999999997</v>
      </c>
    </row>
    <row r="163" spans="1:2" ht="15" customHeight="1" x14ac:dyDescent="0.2">
      <c r="A163" s="56">
        <v>1971.625</v>
      </c>
      <c r="B163" s="66">
        <v>325.45999999999998</v>
      </c>
    </row>
    <row r="164" spans="1:2" ht="15" customHeight="1" x14ac:dyDescent="0.2">
      <c r="A164" s="56">
        <v>1971.7080000000001</v>
      </c>
      <c r="B164" s="66">
        <v>323.36</v>
      </c>
    </row>
    <row r="165" spans="1:2" ht="15" customHeight="1" x14ac:dyDescent="0.2">
      <c r="A165" s="56">
        <v>1971.7919999999999</v>
      </c>
      <c r="B165" s="66">
        <v>323.56</v>
      </c>
    </row>
    <row r="166" spans="1:2" ht="15" customHeight="1" x14ac:dyDescent="0.2">
      <c r="A166" s="56">
        <v>1971.875</v>
      </c>
      <c r="B166" s="66">
        <v>324.8</v>
      </c>
    </row>
    <row r="167" spans="1:2" ht="15" customHeight="1" x14ac:dyDescent="0.2">
      <c r="A167" s="56">
        <v>1971.9580000000001</v>
      </c>
      <c r="B167" s="66">
        <v>326.01</v>
      </c>
    </row>
    <row r="168" spans="1:2" ht="15" customHeight="1" x14ac:dyDescent="0.2">
      <c r="A168" s="56">
        <v>1972.0419999999999</v>
      </c>
      <c r="B168" s="66">
        <v>326.77</v>
      </c>
    </row>
    <row r="169" spans="1:2" ht="15" customHeight="1" x14ac:dyDescent="0.2">
      <c r="A169" s="56">
        <v>1972.125</v>
      </c>
      <c r="B169" s="66">
        <v>327.63</v>
      </c>
    </row>
    <row r="170" spans="1:2" ht="15" customHeight="1" x14ac:dyDescent="0.2">
      <c r="A170" s="56">
        <v>1972.2080000000001</v>
      </c>
      <c r="B170" s="66">
        <v>327.75</v>
      </c>
    </row>
    <row r="171" spans="1:2" ht="15" customHeight="1" x14ac:dyDescent="0.2">
      <c r="A171" s="56">
        <v>1972.2919999999999</v>
      </c>
      <c r="B171" s="66">
        <v>329.72</v>
      </c>
    </row>
    <row r="172" spans="1:2" ht="15" customHeight="1" x14ac:dyDescent="0.2">
      <c r="A172" s="56">
        <v>1972.375</v>
      </c>
      <c r="B172" s="66">
        <v>330.07</v>
      </c>
    </row>
    <row r="173" spans="1:2" ht="15" customHeight="1" x14ac:dyDescent="0.2">
      <c r="A173" s="56">
        <v>1972.4580000000001</v>
      </c>
      <c r="B173" s="66">
        <v>329.09</v>
      </c>
    </row>
    <row r="174" spans="1:2" ht="15" customHeight="1" x14ac:dyDescent="0.2">
      <c r="A174" s="56">
        <v>1972.5419999999999</v>
      </c>
      <c r="B174" s="66">
        <v>328.05</v>
      </c>
    </row>
    <row r="175" spans="1:2" ht="15" customHeight="1" x14ac:dyDescent="0.2">
      <c r="A175" s="56">
        <v>1972.625</v>
      </c>
      <c r="B175" s="66">
        <v>326.32</v>
      </c>
    </row>
    <row r="176" spans="1:2" ht="15" customHeight="1" x14ac:dyDescent="0.2">
      <c r="A176" s="56">
        <v>1972.7080000000001</v>
      </c>
      <c r="B176" s="66">
        <v>324.93</v>
      </c>
    </row>
    <row r="177" spans="1:2" ht="15" customHeight="1" x14ac:dyDescent="0.2">
      <c r="A177" s="56">
        <v>1972.7919999999999</v>
      </c>
      <c r="B177" s="66">
        <v>325.06</v>
      </c>
    </row>
    <row r="178" spans="1:2" ht="15" customHeight="1" x14ac:dyDescent="0.2">
      <c r="A178" s="56">
        <v>1972.875</v>
      </c>
      <c r="B178" s="66">
        <v>326.5</v>
      </c>
    </row>
    <row r="179" spans="1:2" ht="15" customHeight="1" x14ac:dyDescent="0.2">
      <c r="A179" s="56">
        <v>1972.9580000000001</v>
      </c>
      <c r="B179" s="66">
        <v>327.55</v>
      </c>
    </row>
    <row r="180" spans="1:2" ht="15" customHeight="1" x14ac:dyDescent="0.2">
      <c r="A180" s="56">
        <v>1973.0419999999999</v>
      </c>
      <c r="B180" s="66">
        <v>328.55</v>
      </c>
    </row>
    <row r="181" spans="1:2" ht="15" customHeight="1" x14ac:dyDescent="0.2">
      <c r="A181" s="56">
        <v>1973.125</v>
      </c>
      <c r="B181" s="66">
        <v>329.56</v>
      </c>
    </row>
    <row r="182" spans="1:2" ht="15" customHeight="1" x14ac:dyDescent="0.2">
      <c r="A182" s="56">
        <v>1973.2080000000001</v>
      </c>
      <c r="B182" s="66">
        <v>330.3</v>
      </c>
    </row>
    <row r="183" spans="1:2" ht="15" customHeight="1" x14ac:dyDescent="0.2">
      <c r="A183" s="56">
        <v>1973.2919999999999</v>
      </c>
      <c r="B183" s="66">
        <v>331.5</v>
      </c>
    </row>
    <row r="184" spans="1:2" ht="15" customHeight="1" x14ac:dyDescent="0.2">
      <c r="A184" s="56">
        <v>1973.375</v>
      </c>
      <c r="B184" s="66">
        <v>332.48</v>
      </c>
    </row>
    <row r="185" spans="1:2" ht="15" customHeight="1" x14ac:dyDescent="0.2">
      <c r="A185" s="56">
        <v>1973.4580000000001</v>
      </c>
      <c r="B185" s="66">
        <v>332.07</v>
      </c>
    </row>
    <row r="186" spans="1:2" ht="15" customHeight="1" x14ac:dyDescent="0.2">
      <c r="A186" s="56">
        <v>1973.5419999999999</v>
      </c>
      <c r="B186" s="66">
        <v>330.87</v>
      </c>
    </row>
    <row r="187" spans="1:2" ht="15" customHeight="1" x14ac:dyDescent="0.2">
      <c r="A187" s="56">
        <v>1973.625</v>
      </c>
      <c r="B187" s="66">
        <v>329.31</v>
      </c>
    </row>
    <row r="188" spans="1:2" ht="15" customHeight="1" x14ac:dyDescent="0.2">
      <c r="A188" s="56">
        <v>1973.7080000000001</v>
      </c>
      <c r="B188" s="66">
        <v>327.51</v>
      </c>
    </row>
    <row r="189" spans="1:2" ht="15" customHeight="1" x14ac:dyDescent="0.2">
      <c r="A189" s="56">
        <v>1973.7919999999999</v>
      </c>
      <c r="B189" s="66">
        <v>327.18</v>
      </c>
    </row>
    <row r="190" spans="1:2" ht="15" customHeight="1" x14ac:dyDescent="0.2">
      <c r="A190" s="56">
        <v>1973.875</v>
      </c>
      <c r="B190" s="66">
        <v>328.16</v>
      </c>
    </row>
    <row r="191" spans="1:2" ht="15" customHeight="1" x14ac:dyDescent="0.2">
      <c r="A191" s="56">
        <v>1973.9580000000001</v>
      </c>
      <c r="B191" s="66">
        <v>328.64</v>
      </c>
    </row>
    <row r="192" spans="1:2" ht="15" customHeight="1" x14ac:dyDescent="0.2">
      <c r="A192" s="56">
        <v>1974.0419999999999</v>
      </c>
      <c r="B192" s="66">
        <v>329.35</v>
      </c>
    </row>
    <row r="193" spans="1:2" ht="15" customHeight="1" x14ac:dyDescent="0.2">
      <c r="A193" s="56">
        <v>1974.125</v>
      </c>
      <c r="B193" s="66">
        <v>330.71</v>
      </c>
    </row>
    <row r="194" spans="1:2" ht="15" customHeight="1" x14ac:dyDescent="0.2">
      <c r="A194" s="56">
        <v>1974.2080000000001</v>
      </c>
      <c r="B194" s="66">
        <v>331.48</v>
      </c>
    </row>
    <row r="195" spans="1:2" ht="15" customHeight="1" x14ac:dyDescent="0.2">
      <c r="A195" s="56">
        <v>1974.2919999999999</v>
      </c>
      <c r="B195" s="66">
        <v>332.65</v>
      </c>
    </row>
    <row r="196" spans="1:2" ht="15" customHeight="1" x14ac:dyDescent="0.2">
      <c r="A196" s="56">
        <v>1974.375</v>
      </c>
      <c r="B196" s="66">
        <v>333.15</v>
      </c>
    </row>
    <row r="197" spans="1:2" ht="15" customHeight="1" x14ac:dyDescent="0.2">
      <c r="A197" s="56">
        <v>1974.4580000000001</v>
      </c>
      <c r="B197" s="66">
        <v>332.13</v>
      </c>
    </row>
    <row r="198" spans="1:2" ht="15" customHeight="1" x14ac:dyDescent="0.2">
      <c r="A198" s="56">
        <v>1974.5419999999999</v>
      </c>
      <c r="B198" s="66">
        <v>330.99</v>
      </c>
    </row>
    <row r="199" spans="1:2" ht="15" customHeight="1" x14ac:dyDescent="0.2">
      <c r="A199" s="56">
        <v>1974.625</v>
      </c>
      <c r="B199" s="66">
        <v>329.17</v>
      </c>
    </row>
    <row r="200" spans="1:2" ht="15" customHeight="1" x14ac:dyDescent="0.2">
      <c r="A200" s="56">
        <v>1974.7080000000001</v>
      </c>
      <c r="B200" s="66">
        <v>327.41000000000003</v>
      </c>
    </row>
    <row r="201" spans="1:2" ht="15" customHeight="1" x14ac:dyDescent="0.2">
      <c r="A201" s="56">
        <v>1974.7919999999999</v>
      </c>
      <c r="B201" s="66">
        <v>327.20999999999998</v>
      </c>
    </row>
    <row r="202" spans="1:2" ht="15" customHeight="1" x14ac:dyDescent="0.2">
      <c r="A202" s="56">
        <v>1974.875</v>
      </c>
      <c r="B202" s="66">
        <v>328.34</v>
      </c>
    </row>
    <row r="203" spans="1:2" ht="15" customHeight="1" x14ac:dyDescent="0.2">
      <c r="A203" s="56">
        <v>1974.9580000000001</v>
      </c>
      <c r="B203" s="66">
        <v>329.5</v>
      </c>
    </row>
    <row r="204" spans="1:2" ht="15" customHeight="1" x14ac:dyDescent="0.2">
      <c r="A204" s="56">
        <v>1975.0419999999999</v>
      </c>
      <c r="B204" s="66">
        <v>330.68</v>
      </c>
    </row>
    <row r="205" spans="1:2" ht="15" customHeight="1" x14ac:dyDescent="0.2">
      <c r="A205" s="56">
        <v>1975.125</v>
      </c>
      <c r="B205" s="66">
        <v>331.41</v>
      </c>
    </row>
    <row r="206" spans="1:2" ht="15" customHeight="1" x14ac:dyDescent="0.2">
      <c r="A206" s="56">
        <v>1975.2080000000001</v>
      </c>
      <c r="B206" s="66">
        <v>331.85</v>
      </c>
    </row>
    <row r="207" spans="1:2" ht="15" customHeight="1" x14ac:dyDescent="0.2">
      <c r="A207" s="56">
        <v>1975.2919999999999</v>
      </c>
      <c r="B207" s="66">
        <v>333.29</v>
      </c>
    </row>
    <row r="208" spans="1:2" ht="15" customHeight="1" x14ac:dyDescent="0.2">
      <c r="A208" s="56">
        <v>1975.375</v>
      </c>
      <c r="B208" s="66">
        <v>333.91</v>
      </c>
    </row>
    <row r="209" spans="1:2" ht="15" customHeight="1" x14ac:dyDescent="0.2">
      <c r="A209" s="56">
        <v>1975.4580000000001</v>
      </c>
      <c r="B209" s="66">
        <v>333.4</v>
      </c>
    </row>
    <row r="210" spans="1:2" ht="15" customHeight="1" x14ac:dyDescent="0.2">
      <c r="A210" s="56">
        <v>1975.5419999999999</v>
      </c>
      <c r="B210" s="66">
        <v>331.74</v>
      </c>
    </row>
    <row r="211" spans="1:2" ht="15" customHeight="1" x14ac:dyDescent="0.2">
      <c r="A211" s="56">
        <v>1975.625</v>
      </c>
      <c r="B211" s="66">
        <v>329.88</v>
      </c>
    </row>
    <row r="212" spans="1:2" ht="15" customHeight="1" x14ac:dyDescent="0.2">
      <c r="A212" s="56">
        <v>1975.7080000000001</v>
      </c>
      <c r="B212" s="66">
        <v>328.57</v>
      </c>
    </row>
    <row r="213" spans="1:2" ht="15" customHeight="1" x14ac:dyDescent="0.2">
      <c r="A213" s="56">
        <v>1975.7919999999999</v>
      </c>
      <c r="B213" s="66">
        <v>328.35</v>
      </c>
    </row>
    <row r="214" spans="1:2" ht="15" customHeight="1" x14ac:dyDescent="0.2">
      <c r="A214" s="56">
        <v>1975.875</v>
      </c>
      <c r="B214" s="66">
        <v>329.33</v>
      </c>
    </row>
    <row r="215" spans="1:2" ht="15" customHeight="1" x14ac:dyDescent="0.2">
      <c r="A215" s="56">
        <v>1975.9580000000001</v>
      </c>
      <c r="B215" s="66">
        <v>330.55</v>
      </c>
    </row>
    <row r="216" spans="1:2" ht="15" customHeight="1" x14ac:dyDescent="0.2">
      <c r="A216" s="56">
        <v>1976.0419999999999</v>
      </c>
      <c r="B216" s="66">
        <v>331.66</v>
      </c>
    </row>
    <row r="217" spans="1:2" ht="15" customHeight="1" x14ac:dyDescent="0.2">
      <c r="A217" s="56">
        <v>1976.125</v>
      </c>
      <c r="B217" s="66">
        <v>332.75</v>
      </c>
    </row>
    <row r="218" spans="1:2" ht="15" customHeight="1" x14ac:dyDescent="0.2">
      <c r="A218" s="56">
        <v>1976.2080000000001</v>
      </c>
      <c r="B218" s="66">
        <v>333.46</v>
      </c>
    </row>
    <row r="219" spans="1:2" ht="15" customHeight="1" x14ac:dyDescent="0.2">
      <c r="A219" s="56">
        <v>1976.2919999999999</v>
      </c>
      <c r="B219" s="66">
        <v>334.78</v>
      </c>
    </row>
    <row r="220" spans="1:2" ht="15" customHeight="1" x14ac:dyDescent="0.2">
      <c r="A220" s="56">
        <v>1976.375</v>
      </c>
      <c r="B220" s="66">
        <v>334.79</v>
      </c>
    </row>
    <row r="221" spans="1:2" ht="15" customHeight="1" x14ac:dyDescent="0.2">
      <c r="A221" s="56">
        <v>1976.4580000000001</v>
      </c>
      <c r="B221" s="66">
        <v>334.05</v>
      </c>
    </row>
    <row r="222" spans="1:2" ht="15" customHeight="1" x14ac:dyDescent="0.2">
      <c r="A222" s="56">
        <v>1976.5419999999999</v>
      </c>
      <c r="B222" s="66">
        <v>332.95</v>
      </c>
    </row>
    <row r="223" spans="1:2" ht="15" customHeight="1" x14ac:dyDescent="0.2">
      <c r="A223" s="56">
        <v>1976.625</v>
      </c>
      <c r="B223" s="66">
        <v>330.64</v>
      </c>
    </row>
    <row r="224" spans="1:2" ht="15" customHeight="1" x14ac:dyDescent="0.2">
      <c r="A224" s="56">
        <v>1976.7080000000001</v>
      </c>
      <c r="B224" s="66">
        <v>328.96</v>
      </c>
    </row>
    <row r="225" spans="1:2" ht="15" customHeight="1" x14ac:dyDescent="0.2">
      <c r="A225" s="56">
        <v>1976.7919999999999</v>
      </c>
      <c r="B225" s="66">
        <v>328.77</v>
      </c>
    </row>
    <row r="226" spans="1:2" ht="15" customHeight="1" x14ac:dyDescent="0.2">
      <c r="A226" s="56">
        <v>1976.875</v>
      </c>
      <c r="B226" s="66">
        <v>330.18</v>
      </c>
    </row>
    <row r="227" spans="1:2" ht="15" customHeight="1" x14ac:dyDescent="0.2">
      <c r="A227" s="56">
        <v>1976.9580000000001</v>
      </c>
      <c r="B227" s="66">
        <v>331.65</v>
      </c>
    </row>
    <row r="228" spans="1:2" ht="15" customHeight="1" x14ac:dyDescent="0.2">
      <c r="A228" s="56">
        <v>1977.0419999999999</v>
      </c>
      <c r="B228" s="66">
        <v>332.69</v>
      </c>
    </row>
    <row r="229" spans="1:2" ht="15" customHeight="1" x14ac:dyDescent="0.2">
      <c r="A229" s="56">
        <v>1977.125</v>
      </c>
      <c r="B229" s="66">
        <v>333.23</v>
      </c>
    </row>
    <row r="230" spans="1:2" ht="15" customHeight="1" x14ac:dyDescent="0.2">
      <c r="A230" s="56">
        <v>1977.2080000000001</v>
      </c>
      <c r="B230" s="66">
        <v>334.97</v>
      </c>
    </row>
    <row r="231" spans="1:2" ht="15" customHeight="1" x14ac:dyDescent="0.2">
      <c r="A231" s="56">
        <v>1977.2919999999999</v>
      </c>
      <c r="B231" s="66">
        <v>336.03</v>
      </c>
    </row>
    <row r="232" spans="1:2" ht="15" customHeight="1" x14ac:dyDescent="0.2">
      <c r="A232" s="56">
        <v>1977.375</v>
      </c>
      <c r="B232" s="66">
        <v>336.82</v>
      </c>
    </row>
    <row r="233" spans="1:2" ht="15" customHeight="1" x14ac:dyDescent="0.2">
      <c r="A233" s="56">
        <v>1977.4580000000001</v>
      </c>
      <c r="B233" s="66">
        <v>336.1</v>
      </c>
    </row>
    <row r="234" spans="1:2" ht="15" customHeight="1" x14ac:dyDescent="0.2">
      <c r="A234" s="56">
        <v>1977.5419999999999</v>
      </c>
      <c r="B234" s="66">
        <v>334.79</v>
      </c>
    </row>
    <row r="235" spans="1:2" ht="15" customHeight="1" x14ac:dyDescent="0.2">
      <c r="A235" s="56">
        <v>1977.625</v>
      </c>
      <c r="B235" s="66">
        <v>332.53</v>
      </c>
    </row>
    <row r="236" spans="1:2" ht="15" customHeight="1" x14ac:dyDescent="0.2">
      <c r="A236" s="56">
        <v>1977.7080000000001</v>
      </c>
      <c r="B236" s="66">
        <v>331.19</v>
      </c>
    </row>
    <row r="237" spans="1:2" ht="15" customHeight="1" x14ac:dyDescent="0.2">
      <c r="A237" s="56">
        <v>1977.7919999999999</v>
      </c>
      <c r="B237" s="66">
        <v>331.21</v>
      </c>
    </row>
    <row r="238" spans="1:2" ht="15" customHeight="1" x14ac:dyDescent="0.2">
      <c r="A238" s="56">
        <v>1977.875</v>
      </c>
      <c r="B238" s="66">
        <v>332.35</v>
      </c>
    </row>
    <row r="239" spans="1:2" ht="15" customHeight="1" x14ac:dyDescent="0.2">
      <c r="A239" s="56">
        <v>1977.9580000000001</v>
      </c>
      <c r="B239" s="66">
        <v>333.47</v>
      </c>
    </row>
    <row r="240" spans="1:2" ht="15" customHeight="1" x14ac:dyDescent="0.2">
      <c r="A240" s="56">
        <v>1978.0419999999999</v>
      </c>
      <c r="B240" s="66">
        <v>335.09</v>
      </c>
    </row>
    <row r="241" spans="1:2" ht="15" customHeight="1" x14ac:dyDescent="0.2">
      <c r="A241" s="56">
        <v>1978.125</v>
      </c>
      <c r="B241" s="66">
        <v>335.26</v>
      </c>
    </row>
    <row r="242" spans="1:2" ht="15" customHeight="1" x14ac:dyDescent="0.2">
      <c r="A242" s="56">
        <v>1978.2080000000001</v>
      </c>
      <c r="B242" s="66">
        <v>336.62</v>
      </c>
    </row>
    <row r="243" spans="1:2" ht="15" customHeight="1" x14ac:dyDescent="0.2">
      <c r="A243" s="56">
        <v>1978.2919999999999</v>
      </c>
      <c r="B243" s="66">
        <v>337.77</v>
      </c>
    </row>
    <row r="244" spans="1:2" ht="15" customHeight="1" x14ac:dyDescent="0.2">
      <c r="A244" s="56">
        <v>1978.375</v>
      </c>
      <c r="B244" s="66">
        <v>338</v>
      </c>
    </row>
    <row r="245" spans="1:2" ht="15" customHeight="1" x14ac:dyDescent="0.2">
      <c r="A245" s="56">
        <v>1978.4580000000001</v>
      </c>
      <c r="B245" s="66">
        <v>337.98</v>
      </c>
    </row>
    <row r="246" spans="1:2" ht="15" customHeight="1" x14ac:dyDescent="0.2">
      <c r="A246" s="56">
        <v>1978.5419999999999</v>
      </c>
      <c r="B246" s="66">
        <v>336.48</v>
      </c>
    </row>
    <row r="247" spans="1:2" ht="15" customHeight="1" x14ac:dyDescent="0.2">
      <c r="A247" s="56">
        <v>1978.625</v>
      </c>
      <c r="B247" s="66">
        <v>334.37</v>
      </c>
    </row>
    <row r="248" spans="1:2" ht="15" customHeight="1" x14ac:dyDescent="0.2">
      <c r="A248" s="56">
        <v>1978.7080000000001</v>
      </c>
      <c r="B248" s="66">
        <v>332.33</v>
      </c>
    </row>
    <row r="249" spans="1:2" ht="15" customHeight="1" x14ac:dyDescent="0.2">
      <c r="A249" s="56">
        <v>1978.7919999999999</v>
      </c>
      <c r="B249" s="66">
        <v>332.4</v>
      </c>
    </row>
    <row r="250" spans="1:2" ht="15" customHeight="1" x14ac:dyDescent="0.2">
      <c r="A250" s="56">
        <v>1978.875</v>
      </c>
      <c r="B250" s="66">
        <v>333.76</v>
      </c>
    </row>
    <row r="251" spans="1:2" ht="15" customHeight="1" x14ac:dyDescent="0.2">
      <c r="A251" s="56">
        <v>1978.9580000000001</v>
      </c>
      <c r="B251" s="66">
        <v>334.83</v>
      </c>
    </row>
    <row r="252" spans="1:2" ht="15" customHeight="1" x14ac:dyDescent="0.2">
      <c r="A252" s="56">
        <v>1979.0419999999999</v>
      </c>
      <c r="B252" s="66">
        <v>336.21</v>
      </c>
    </row>
    <row r="253" spans="1:2" ht="15" customHeight="1" x14ac:dyDescent="0.2">
      <c r="A253" s="56">
        <v>1979.125</v>
      </c>
      <c r="B253" s="66">
        <v>336.64</v>
      </c>
    </row>
    <row r="254" spans="1:2" ht="15" customHeight="1" x14ac:dyDescent="0.2">
      <c r="A254" s="56">
        <v>1979.2080000000001</v>
      </c>
      <c r="B254" s="66">
        <v>338.13</v>
      </c>
    </row>
    <row r="255" spans="1:2" ht="15" customHeight="1" x14ac:dyDescent="0.2">
      <c r="A255" s="56">
        <v>1979.2919999999999</v>
      </c>
      <c r="B255" s="66">
        <v>338.96</v>
      </c>
    </row>
    <row r="256" spans="1:2" ht="15" customHeight="1" x14ac:dyDescent="0.2">
      <c r="A256" s="56">
        <v>1979.375</v>
      </c>
      <c r="B256" s="66">
        <v>339.02</v>
      </c>
    </row>
    <row r="257" spans="1:2" ht="15" customHeight="1" x14ac:dyDescent="0.2">
      <c r="A257" s="56">
        <v>1979.4580000000001</v>
      </c>
      <c r="B257" s="66">
        <v>339.2</v>
      </c>
    </row>
    <row r="258" spans="1:2" ht="15" customHeight="1" x14ac:dyDescent="0.2">
      <c r="A258" s="56">
        <v>1979.5419999999999</v>
      </c>
      <c r="B258" s="66">
        <v>337.6</v>
      </c>
    </row>
    <row r="259" spans="1:2" ht="15" customHeight="1" x14ac:dyDescent="0.2">
      <c r="A259" s="56">
        <v>1979.625</v>
      </c>
      <c r="B259" s="66">
        <v>335.56</v>
      </c>
    </row>
    <row r="260" spans="1:2" ht="15" customHeight="1" x14ac:dyDescent="0.2">
      <c r="A260" s="56">
        <v>1979.7080000000001</v>
      </c>
      <c r="B260" s="66">
        <v>333.93</v>
      </c>
    </row>
    <row r="261" spans="1:2" ht="15" customHeight="1" x14ac:dyDescent="0.2">
      <c r="A261" s="56">
        <v>1979.7919999999999</v>
      </c>
      <c r="B261" s="66">
        <v>334.12</v>
      </c>
    </row>
    <row r="262" spans="1:2" ht="15" customHeight="1" x14ac:dyDescent="0.2">
      <c r="A262" s="56">
        <v>1979.875</v>
      </c>
      <c r="B262" s="66">
        <v>335.26</v>
      </c>
    </row>
    <row r="263" spans="1:2" ht="15" customHeight="1" x14ac:dyDescent="0.2">
      <c r="A263" s="56">
        <v>1979.9580000000001</v>
      </c>
      <c r="B263" s="66">
        <v>336.78</v>
      </c>
    </row>
    <row r="264" spans="1:2" ht="15" customHeight="1" x14ac:dyDescent="0.2">
      <c r="A264" s="56">
        <v>1980.0419999999999</v>
      </c>
      <c r="B264" s="66">
        <v>337.8</v>
      </c>
    </row>
    <row r="265" spans="1:2" ht="15" customHeight="1" x14ac:dyDescent="0.2">
      <c r="A265" s="56">
        <v>1980.125</v>
      </c>
      <c r="B265" s="66">
        <v>338.28</v>
      </c>
    </row>
    <row r="266" spans="1:2" ht="15" customHeight="1" x14ac:dyDescent="0.2">
      <c r="A266" s="56">
        <v>1980.2080000000001</v>
      </c>
      <c r="B266" s="66">
        <v>340.04</v>
      </c>
    </row>
    <row r="267" spans="1:2" ht="15" customHeight="1" x14ac:dyDescent="0.2">
      <c r="A267" s="56">
        <v>1980.2919999999999</v>
      </c>
      <c r="B267" s="66">
        <v>340.86</v>
      </c>
    </row>
    <row r="268" spans="1:2" ht="15" customHeight="1" x14ac:dyDescent="0.2">
      <c r="A268" s="56">
        <v>1980.375</v>
      </c>
      <c r="B268" s="66">
        <v>341.47</v>
      </c>
    </row>
    <row r="269" spans="1:2" ht="15" customHeight="1" x14ac:dyDescent="0.2">
      <c r="A269" s="56">
        <v>1980.4580000000001</v>
      </c>
      <c r="B269" s="66">
        <v>341.26</v>
      </c>
    </row>
    <row r="270" spans="1:2" ht="15" customHeight="1" x14ac:dyDescent="0.2">
      <c r="A270" s="56">
        <v>1980.5419999999999</v>
      </c>
      <c r="B270" s="66">
        <v>339.34</v>
      </c>
    </row>
    <row r="271" spans="1:2" ht="15" customHeight="1" x14ac:dyDescent="0.2">
      <c r="A271" s="56">
        <v>1980.625</v>
      </c>
      <c r="B271" s="66">
        <v>337.45</v>
      </c>
    </row>
    <row r="272" spans="1:2" ht="15" customHeight="1" x14ac:dyDescent="0.2">
      <c r="A272" s="56">
        <v>1980.7080000000001</v>
      </c>
      <c r="B272" s="66">
        <v>336.1</v>
      </c>
    </row>
    <row r="273" spans="1:2" ht="15" customHeight="1" x14ac:dyDescent="0.2">
      <c r="A273" s="56">
        <v>1980.7919999999999</v>
      </c>
      <c r="B273" s="66">
        <v>336.05</v>
      </c>
    </row>
    <row r="274" spans="1:2" ht="15" customHeight="1" x14ac:dyDescent="0.2">
      <c r="A274" s="56">
        <v>1980.875</v>
      </c>
      <c r="B274" s="66">
        <v>337.21</v>
      </c>
    </row>
    <row r="275" spans="1:2" ht="15" customHeight="1" x14ac:dyDescent="0.2">
      <c r="A275" s="56">
        <v>1980.9580000000001</v>
      </c>
      <c r="B275" s="66">
        <v>338.29</v>
      </c>
    </row>
    <row r="276" spans="1:2" ht="15" customHeight="1" x14ac:dyDescent="0.2">
      <c r="A276" s="56">
        <v>1981.0419999999999</v>
      </c>
      <c r="B276" s="66">
        <v>339.36</v>
      </c>
    </row>
    <row r="277" spans="1:2" ht="15" customHeight="1" x14ac:dyDescent="0.2">
      <c r="A277" s="56">
        <v>1981.125</v>
      </c>
      <c r="B277" s="66">
        <v>340.51</v>
      </c>
    </row>
    <row r="278" spans="1:2" ht="15" customHeight="1" x14ac:dyDescent="0.2">
      <c r="A278" s="56">
        <v>1981.2080000000001</v>
      </c>
      <c r="B278" s="66">
        <v>341.57</v>
      </c>
    </row>
    <row r="279" spans="1:2" ht="15" customHeight="1" x14ac:dyDescent="0.2">
      <c r="A279" s="56">
        <v>1981.2919999999999</v>
      </c>
      <c r="B279" s="66">
        <v>342.56</v>
      </c>
    </row>
    <row r="280" spans="1:2" ht="15" customHeight="1" x14ac:dyDescent="0.2">
      <c r="A280" s="56">
        <v>1981.375</v>
      </c>
      <c r="B280" s="66">
        <v>343.01</v>
      </c>
    </row>
    <row r="281" spans="1:2" ht="15" customHeight="1" x14ac:dyDescent="0.2">
      <c r="A281" s="56">
        <v>1981.4580000000001</v>
      </c>
      <c r="B281" s="66">
        <v>342.52</v>
      </c>
    </row>
    <row r="282" spans="1:2" ht="15" customHeight="1" x14ac:dyDescent="0.2">
      <c r="A282" s="56">
        <v>1981.5419999999999</v>
      </c>
      <c r="B282" s="66">
        <v>340.71</v>
      </c>
    </row>
    <row r="283" spans="1:2" ht="15" customHeight="1" x14ac:dyDescent="0.2">
      <c r="A283" s="56">
        <v>1981.625</v>
      </c>
      <c r="B283" s="66">
        <v>338.51</v>
      </c>
    </row>
    <row r="284" spans="1:2" ht="15" customHeight="1" x14ac:dyDescent="0.2">
      <c r="A284" s="56">
        <v>1981.7080000000001</v>
      </c>
      <c r="B284" s="66">
        <v>336.96</v>
      </c>
    </row>
    <row r="285" spans="1:2" ht="15" customHeight="1" x14ac:dyDescent="0.2">
      <c r="A285" s="56">
        <v>1981.7919999999999</v>
      </c>
      <c r="B285" s="66">
        <v>337.13</v>
      </c>
    </row>
    <row r="286" spans="1:2" ht="15" customHeight="1" x14ac:dyDescent="0.2">
      <c r="A286" s="56">
        <v>1981.875</v>
      </c>
      <c r="B286" s="66">
        <v>338.58</v>
      </c>
    </row>
    <row r="287" spans="1:2" ht="15" customHeight="1" x14ac:dyDescent="0.2">
      <c r="A287" s="56">
        <v>1981.9580000000001</v>
      </c>
      <c r="B287" s="66">
        <v>339.91</v>
      </c>
    </row>
    <row r="288" spans="1:2" ht="15" customHeight="1" x14ac:dyDescent="0.2">
      <c r="A288" s="56">
        <v>1982.0419999999999</v>
      </c>
      <c r="B288" s="66">
        <v>340.92</v>
      </c>
    </row>
    <row r="289" spans="1:2" ht="15" customHeight="1" x14ac:dyDescent="0.2">
      <c r="A289" s="56">
        <v>1982.125</v>
      </c>
      <c r="B289" s="66">
        <v>341.69</v>
      </c>
    </row>
    <row r="290" spans="1:2" ht="15" customHeight="1" x14ac:dyDescent="0.2">
      <c r="A290" s="56">
        <v>1982.2080000000001</v>
      </c>
      <c r="B290" s="66">
        <v>342.87</v>
      </c>
    </row>
    <row r="291" spans="1:2" ht="15" customHeight="1" x14ac:dyDescent="0.2">
      <c r="A291" s="56">
        <v>1982.2919999999999</v>
      </c>
      <c r="B291" s="66">
        <v>343.83</v>
      </c>
    </row>
    <row r="292" spans="1:2" ht="15" customHeight="1" x14ac:dyDescent="0.2">
      <c r="A292" s="56">
        <v>1982.375</v>
      </c>
      <c r="B292" s="66">
        <v>344.3</v>
      </c>
    </row>
    <row r="293" spans="1:2" ht="15" customHeight="1" x14ac:dyDescent="0.2">
      <c r="A293" s="56">
        <v>1982.4580000000001</v>
      </c>
      <c r="B293" s="66">
        <v>343.42</v>
      </c>
    </row>
    <row r="294" spans="1:2" ht="15" customHeight="1" x14ac:dyDescent="0.2">
      <c r="A294" s="56">
        <v>1982.5419999999999</v>
      </c>
      <c r="B294" s="66">
        <v>341.85</v>
      </c>
    </row>
    <row r="295" spans="1:2" ht="15" customHeight="1" x14ac:dyDescent="0.2">
      <c r="A295" s="56">
        <v>1982.625</v>
      </c>
      <c r="B295" s="66">
        <v>339.82</v>
      </c>
    </row>
    <row r="296" spans="1:2" ht="15" customHeight="1" x14ac:dyDescent="0.2">
      <c r="A296" s="56">
        <v>1982.7080000000001</v>
      </c>
      <c r="B296" s="66">
        <v>337.98</v>
      </c>
    </row>
    <row r="297" spans="1:2" ht="15" customHeight="1" x14ac:dyDescent="0.2">
      <c r="A297" s="56">
        <v>1982.7919999999999</v>
      </c>
      <c r="B297" s="66">
        <v>338.09</v>
      </c>
    </row>
    <row r="298" spans="1:2" ht="15" customHeight="1" x14ac:dyDescent="0.2">
      <c r="A298" s="56">
        <v>1982.875</v>
      </c>
      <c r="B298" s="66">
        <v>339.24</v>
      </c>
    </row>
    <row r="299" spans="1:2" ht="15" customHeight="1" x14ac:dyDescent="0.2">
      <c r="A299" s="56">
        <v>1982.9580000000001</v>
      </c>
      <c r="B299" s="66">
        <v>340.67</v>
      </c>
    </row>
    <row r="300" spans="1:2" ht="15" customHeight="1" x14ac:dyDescent="0.2">
      <c r="A300" s="56">
        <v>1983.0419999999999</v>
      </c>
      <c r="B300" s="66">
        <v>341.42</v>
      </c>
    </row>
    <row r="301" spans="1:2" ht="15" customHeight="1" x14ac:dyDescent="0.2">
      <c r="A301" s="56">
        <v>1983.125</v>
      </c>
      <c r="B301" s="66">
        <v>342.67</v>
      </c>
    </row>
    <row r="302" spans="1:2" ht="15" customHeight="1" x14ac:dyDescent="0.2">
      <c r="A302" s="56">
        <v>1983.2080000000001</v>
      </c>
      <c r="B302" s="66">
        <v>343.45</v>
      </c>
    </row>
    <row r="303" spans="1:2" ht="15" customHeight="1" x14ac:dyDescent="0.2">
      <c r="A303" s="56">
        <v>1983.2919999999999</v>
      </c>
      <c r="B303" s="66">
        <v>345.08</v>
      </c>
    </row>
    <row r="304" spans="1:2" ht="15" customHeight="1" x14ac:dyDescent="0.2">
      <c r="A304" s="56">
        <v>1983.375</v>
      </c>
      <c r="B304" s="66">
        <v>345.75</v>
      </c>
    </row>
    <row r="305" spans="1:2" ht="15" customHeight="1" x14ac:dyDescent="0.2">
      <c r="A305" s="56">
        <v>1983.4580000000001</v>
      </c>
      <c r="B305" s="66">
        <v>345.32</v>
      </c>
    </row>
    <row r="306" spans="1:2" ht="15" customHeight="1" x14ac:dyDescent="0.2">
      <c r="A306" s="56">
        <v>1983.5419999999999</v>
      </c>
      <c r="B306" s="66">
        <v>343.93</v>
      </c>
    </row>
    <row r="307" spans="1:2" ht="15" customHeight="1" x14ac:dyDescent="0.2">
      <c r="A307" s="56">
        <v>1983.625</v>
      </c>
      <c r="B307" s="66">
        <v>342.08</v>
      </c>
    </row>
    <row r="308" spans="1:2" ht="15" customHeight="1" x14ac:dyDescent="0.2">
      <c r="A308" s="56">
        <v>1983.7080000000001</v>
      </c>
      <c r="B308" s="66">
        <v>340</v>
      </c>
    </row>
    <row r="309" spans="1:2" ht="15" customHeight="1" x14ac:dyDescent="0.2">
      <c r="A309" s="56">
        <v>1983.7919999999999</v>
      </c>
      <c r="B309" s="66">
        <v>340.12</v>
      </c>
    </row>
    <row r="310" spans="1:2" ht="15" customHeight="1" x14ac:dyDescent="0.2">
      <c r="A310" s="56">
        <v>1983.875</v>
      </c>
      <c r="B310" s="66">
        <v>341.35</v>
      </c>
    </row>
    <row r="311" spans="1:2" ht="15" customHeight="1" x14ac:dyDescent="0.2">
      <c r="A311" s="56">
        <v>1983.9580000000001</v>
      </c>
      <c r="B311" s="66">
        <v>342.89</v>
      </c>
    </row>
    <row r="312" spans="1:2" ht="15" customHeight="1" x14ac:dyDescent="0.2">
      <c r="A312" s="56">
        <v>1984.0419999999999</v>
      </c>
      <c r="B312" s="66">
        <v>343.87</v>
      </c>
    </row>
    <row r="313" spans="1:2" ht="15" customHeight="1" x14ac:dyDescent="0.2">
      <c r="A313" s="56">
        <v>1984.125</v>
      </c>
      <c r="B313" s="66">
        <v>344.59</v>
      </c>
    </row>
    <row r="314" spans="1:2" ht="15" customHeight="1" x14ac:dyDescent="0.2">
      <c r="A314" s="56">
        <v>1984.2080000000001</v>
      </c>
      <c r="B314" s="66">
        <v>345.29</v>
      </c>
    </row>
    <row r="315" spans="1:2" ht="15" customHeight="1" x14ac:dyDescent="0.2">
      <c r="A315" s="56">
        <v>1984.2919999999999</v>
      </c>
      <c r="B315" s="66">
        <v>346.58</v>
      </c>
    </row>
    <row r="316" spans="1:2" ht="15" customHeight="1" x14ac:dyDescent="0.2">
      <c r="A316" s="56">
        <v>1984.375</v>
      </c>
      <c r="B316" s="66">
        <v>347.36</v>
      </c>
    </row>
    <row r="317" spans="1:2" ht="15" customHeight="1" x14ac:dyDescent="0.2">
      <c r="A317" s="56">
        <v>1984.4580000000001</v>
      </c>
      <c r="B317" s="66">
        <v>346.8</v>
      </c>
    </row>
    <row r="318" spans="1:2" ht="15" customHeight="1" x14ac:dyDescent="0.2">
      <c r="A318" s="56">
        <v>1984.5419999999999</v>
      </c>
      <c r="B318" s="66">
        <v>345.37</v>
      </c>
    </row>
    <row r="319" spans="1:2" ht="15" customHeight="1" x14ac:dyDescent="0.2">
      <c r="A319" s="56">
        <v>1984.625</v>
      </c>
      <c r="B319" s="66">
        <v>343.06</v>
      </c>
    </row>
    <row r="320" spans="1:2" ht="15" customHeight="1" x14ac:dyDescent="0.2">
      <c r="A320" s="56">
        <v>1984.7080000000001</v>
      </c>
      <c r="B320" s="66">
        <v>341.24</v>
      </c>
    </row>
    <row r="321" spans="1:2" ht="15" customHeight="1" x14ac:dyDescent="0.2">
      <c r="A321" s="56">
        <v>1984.7919999999999</v>
      </c>
      <c r="B321" s="66">
        <v>341.54</v>
      </c>
    </row>
    <row r="322" spans="1:2" ht="15" customHeight="1" x14ac:dyDescent="0.2">
      <c r="A322" s="56">
        <v>1984.875</v>
      </c>
      <c r="B322" s="66">
        <v>342.9</v>
      </c>
    </row>
    <row r="323" spans="1:2" ht="15" customHeight="1" x14ac:dyDescent="0.2">
      <c r="A323" s="56">
        <v>1984.9580000000001</v>
      </c>
      <c r="B323" s="66">
        <v>344.36</v>
      </c>
    </row>
    <row r="324" spans="1:2" ht="15" customHeight="1" x14ac:dyDescent="0.2">
      <c r="A324" s="56">
        <v>1985.0419999999999</v>
      </c>
      <c r="B324" s="66">
        <v>345.08</v>
      </c>
    </row>
    <row r="325" spans="1:2" ht="15" customHeight="1" x14ac:dyDescent="0.2">
      <c r="A325" s="56">
        <v>1985.125</v>
      </c>
      <c r="B325" s="66">
        <v>345.89</v>
      </c>
    </row>
    <row r="326" spans="1:2" ht="15" customHeight="1" x14ac:dyDescent="0.2">
      <c r="A326" s="56">
        <v>1985.2080000000001</v>
      </c>
      <c r="B326" s="66">
        <v>347.49</v>
      </c>
    </row>
    <row r="327" spans="1:2" ht="15" customHeight="1" x14ac:dyDescent="0.2">
      <c r="A327" s="56">
        <v>1985.2919999999999</v>
      </c>
      <c r="B327" s="66">
        <v>348.02</v>
      </c>
    </row>
    <row r="328" spans="1:2" ht="15" customHeight="1" x14ac:dyDescent="0.2">
      <c r="A328" s="56">
        <v>1985.375</v>
      </c>
      <c r="B328" s="66">
        <v>348.75</v>
      </c>
    </row>
    <row r="329" spans="1:2" ht="15" customHeight="1" x14ac:dyDescent="0.2">
      <c r="A329" s="56">
        <v>1985.4580000000001</v>
      </c>
      <c r="B329" s="66">
        <v>348.19</v>
      </c>
    </row>
    <row r="330" spans="1:2" ht="15" customHeight="1" x14ac:dyDescent="0.2">
      <c r="A330" s="56">
        <v>1985.5419999999999</v>
      </c>
      <c r="B330" s="66">
        <v>346.49</v>
      </c>
    </row>
    <row r="331" spans="1:2" ht="15" customHeight="1" x14ac:dyDescent="0.2">
      <c r="A331" s="56">
        <v>1985.625</v>
      </c>
      <c r="B331" s="66">
        <v>344.7</v>
      </c>
    </row>
    <row r="332" spans="1:2" ht="15" customHeight="1" x14ac:dyDescent="0.2">
      <c r="A332" s="56">
        <v>1985.7080000000001</v>
      </c>
      <c r="B332" s="66">
        <v>343.04</v>
      </c>
    </row>
    <row r="333" spans="1:2" ht="15" customHeight="1" x14ac:dyDescent="0.2">
      <c r="A333" s="56">
        <v>1985.7919999999999</v>
      </c>
      <c r="B333" s="66">
        <v>342.92</v>
      </c>
    </row>
    <row r="334" spans="1:2" ht="15" customHeight="1" x14ac:dyDescent="0.2">
      <c r="A334" s="56">
        <v>1985.875</v>
      </c>
      <c r="B334" s="66">
        <v>344.22</v>
      </c>
    </row>
    <row r="335" spans="1:2" ht="15" customHeight="1" x14ac:dyDescent="0.2">
      <c r="A335" s="56">
        <v>1985.9580000000001</v>
      </c>
      <c r="B335" s="66">
        <v>345.61</v>
      </c>
    </row>
    <row r="336" spans="1:2" ht="15" customHeight="1" x14ac:dyDescent="0.2">
      <c r="A336" s="56">
        <v>1986.0419999999999</v>
      </c>
      <c r="B336" s="66">
        <v>346.42</v>
      </c>
    </row>
    <row r="337" spans="1:2" ht="15" customHeight="1" x14ac:dyDescent="0.2">
      <c r="A337" s="56">
        <v>1986.125</v>
      </c>
      <c r="B337" s="66">
        <v>346.95</v>
      </c>
    </row>
    <row r="338" spans="1:2" ht="15" customHeight="1" x14ac:dyDescent="0.2">
      <c r="A338" s="56">
        <v>1986.2080000000001</v>
      </c>
      <c r="B338" s="66">
        <v>347.88</v>
      </c>
    </row>
    <row r="339" spans="1:2" ht="15" customHeight="1" x14ac:dyDescent="0.2">
      <c r="A339" s="56">
        <v>1986.2919999999999</v>
      </c>
      <c r="B339" s="66">
        <v>349.57</v>
      </c>
    </row>
    <row r="340" spans="1:2" ht="15" customHeight="1" x14ac:dyDescent="0.2">
      <c r="A340" s="56">
        <v>1986.375</v>
      </c>
      <c r="B340" s="66">
        <v>350.35</v>
      </c>
    </row>
    <row r="341" spans="1:2" ht="15" customHeight="1" x14ac:dyDescent="0.2">
      <c r="A341" s="56">
        <v>1986.4580000000001</v>
      </c>
      <c r="B341" s="66">
        <v>349.7</v>
      </c>
    </row>
    <row r="342" spans="1:2" ht="15" customHeight="1" x14ac:dyDescent="0.2">
      <c r="A342" s="56">
        <v>1986.5419999999999</v>
      </c>
      <c r="B342" s="66">
        <v>347.78</v>
      </c>
    </row>
    <row r="343" spans="1:2" ht="15" customHeight="1" x14ac:dyDescent="0.2">
      <c r="A343" s="56">
        <v>1986.625</v>
      </c>
      <c r="B343" s="66">
        <v>345.89</v>
      </c>
    </row>
    <row r="344" spans="1:2" ht="15" customHeight="1" x14ac:dyDescent="0.2">
      <c r="A344" s="56">
        <v>1986.7080000000001</v>
      </c>
      <c r="B344" s="66">
        <v>344.88</v>
      </c>
    </row>
    <row r="345" spans="1:2" ht="15" customHeight="1" x14ac:dyDescent="0.2">
      <c r="A345" s="56">
        <v>1986.7919999999999</v>
      </c>
      <c r="B345" s="66">
        <v>344.34</v>
      </c>
    </row>
    <row r="346" spans="1:2" ht="15" customHeight="1" x14ac:dyDescent="0.2">
      <c r="A346" s="56">
        <v>1986.875</v>
      </c>
      <c r="B346" s="66">
        <v>345.67</v>
      </c>
    </row>
    <row r="347" spans="1:2" ht="15" customHeight="1" x14ac:dyDescent="0.2">
      <c r="A347" s="56">
        <v>1986.9580000000001</v>
      </c>
      <c r="B347" s="66">
        <v>346.89</v>
      </c>
    </row>
    <row r="348" spans="1:2" ht="15" customHeight="1" x14ac:dyDescent="0.2">
      <c r="A348" s="56">
        <v>1987.0419999999999</v>
      </c>
      <c r="B348" s="66">
        <v>348.2</v>
      </c>
    </row>
    <row r="349" spans="1:2" ht="15" customHeight="1" x14ac:dyDescent="0.2">
      <c r="A349" s="56">
        <v>1987.125</v>
      </c>
      <c r="B349" s="66">
        <v>348.55</v>
      </c>
    </row>
    <row r="350" spans="1:2" ht="15" customHeight="1" x14ac:dyDescent="0.2">
      <c r="A350" s="56">
        <v>1987.2080000000001</v>
      </c>
      <c r="B350" s="66">
        <v>349.56</v>
      </c>
    </row>
    <row r="351" spans="1:2" ht="15" customHeight="1" x14ac:dyDescent="0.2">
      <c r="A351" s="56">
        <v>1987.2919999999999</v>
      </c>
      <c r="B351" s="66">
        <v>351.12</v>
      </c>
    </row>
    <row r="352" spans="1:2" ht="15" customHeight="1" x14ac:dyDescent="0.2">
      <c r="A352" s="56">
        <v>1987.375</v>
      </c>
      <c r="B352" s="66">
        <v>351.84</v>
      </c>
    </row>
    <row r="353" spans="1:2" ht="15" customHeight="1" x14ac:dyDescent="0.2">
      <c r="A353" s="56">
        <v>1987.4580000000001</v>
      </c>
      <c r="B353" s="66">
        <v>351.45</v>
      </c>
    </row>
    <row r="354" spans="1:2" ht="15" customHeight="1" x14ac:dyDescent="0.2">
      <c r="A354" s="56">
        <v>1987.5419999999999</v>
      </c>
      <c r="B354" s="66">
        <v>349.77</v>
      </c>
    </row>
    <row r="355" spans="1:2" ht="15" customHeight="1" x14ac:dyDescent="0.2">
      <c r="A355" s="56">
        <v>1987.625</v>
      </c>
      <c r="B355" s="66">
        <v>347.62</v>
      </c>
    </row>
    <row r="356" spans="1:2" ht="15" customHeight="1" x14ac:dyDescent="0.2">
      <c r="A356" s="56">
        <v>1987.7080000000001</v>
      </c>
      <c r="B356" s="66">
        <v>346.37</v>
      </c>
    </row>
    <row r="357" spans="1:2" ht="15" customHeight="1" x14ac:dyDescent="0.2">
      <c r="A357" s="56">
        <v>1987.7919999999999</v>
      </c>
      <c r="B357" s="66">
        <v>346.48</v>
      </c>
    </row>
    <row r="358" spans="1:2" ht="15" customHeight="1" x14ac:dyDescent="0.2">
      <c r="A358" s="56">
        <v>1987.875</v>
      </c>
      <c r="B358" s="66">
        <v>347.8</v>
      </c>
    </row>
    <row r="359" spans="1:2" ht="15" customHeight="1" x14ac:dyDescent="0.2">
      <c r="A359" s="56">
        <v>1987.9580000000001</v>
      </c>
      <c r="B359" s="66">
        <v>349.03</v>
      </c>
    </row>
    <row r="360" spans="1:2" ht="15" customHeight="1" x14ac:dyDescent="0.2">
      <c r="A360" s="56">
        <v>1988.0419999999999</v>
      </c>
      <c r="B360" s="66">
        <v>350.23</v>
      </c>
    </row>
    <row r="361" spans="1:2" ht="15" customHeight="1" x14ac:dyDescent="0.2">
      <c r="A361" s="56">
        <v>1988.125</v>
      </c>
      <c r="B361" s="66">
        <v>351.58</v>
      </c>
    </row>
    <row r="362" spans="1:2" ht="15" customHeight="1" x14ac:dyDescent="0.2">
      <c r="A362" s="56">
        <v>1988.2080000000001</v>
      </c>
      <c r="B362" s="66">
        <v>352.22</v>
      </c>
    </row>
    <row r="363" spans="1:2" ht="15" customHeight="1" x14ac:dyDescent="0.2">
      <c r="A363" s="56">
        <v>1988.2919999999999</v>
      </c>
      <c r="B363" s="66">
        <v>353.53</v>
      </c>
    </row>
    <row r="364" spans="1:2" ht="15" customHeight="1" x14ac:dyDescent="0.2">
      <c r="A364" s="56">
        <v>1988.375</v>
      </c>
      <c r="B364" s="66">
        <v>354.14</v>
      </c>
    </row>
    <row r="365" spans="1:2" ht="15" customHeight="1" x14ac:dyDescent="0.2">
      <c r="A365" s="56">
        <v>1988.4580000000001</v>
      </c>
      <c r="B365" s="66">
        <v>353.64</v>
      </c>
    </row>
    <row r="366" spans="1:2" ht="15" customHeight="1" x14ac:dyDescent="0.2">
      <c r="A366" s="56">
        <v>1988.5419999999999</v>
      </c>
      <c r="B366" s="66">
        <v>352.53</v>
      </c>
    </row>
    <row r="367" spans="1:2" ht="15" customHeight="1" x14ac:dyDescent="0.2">
      <c r="A367" s="56">
        <v>1988.625</v>
      </c>
      <c r="B367" s="66">
        <v>350.42</v>
      </c>
    </row>
    <row r="368" spans="1:2" ht="15" customHeight="1" x14ac:dyDescent="0.2">
      <c r="A368" s="56">
        <v>1988.7080000000001</v>
      </c>
      <c r="B368" s="66">
        <v>348.84</v>
      </c>
    </row>
    <row r="369" spans="1:2" ht="15" customHeight="1" x14ac:dyDescent="0.2">
      <c r="A369" s="56">
        <v>1988.7919999999999</v>
      </c>
      <c r="B369" s="66">
        <v>348.94</v>
      </c>
    </row>
    <row r="370" spans="1:2" ht="15" customHeight="1" x14ac:dyDescent="0.2">
      <c r="A370" s="56">
        <v>1988.875</v>
      </c>
      <c r="B370" s="66">
        <v>349.99</v>
      </c>
    </row>
    <row r="371" spans="1:2" ht="15" customHeight="1" x14ac:dyDescent="0.2">
      <c r="A371" s="56">
        <v>1988.9580000000001</v>
      </c>
      <c r="B371" s="66">
        <v>351.29</v>
      </c>
    </row>
    <row r="372" spans="1:2" ht="15" customHeight="1" x14ac:dyDescent="0.2">
      <c r="A372" s="56">
        <v>1989.0419999999999</v>
      </c>
      <c r="B372" s="66">
        <v>352.72</v>
      </c>
    </row>
    <row r="373" spans="1:2" ht="15" customHeight="1" x14ac:dyDescent="0.2">
      <c r="A373" s="56">
        <v>1989.125</v>
      </c>
      <c r="B373" s="66">
        <v>353.1</v>
      </c>
    </row>
    <row r="374" spans="1:2" ht="15" customHeight="1" x14ac:dyDescent="0.2">
      <c r="A374" s="56">
        <v>1989.2080000000001</v>
      </c>
      <c r="B374" s="66">
        <v>353.64</v>
      </c>
    </row>
    <row r="375" spans="1:2" ht="15" customHeight="1" x14ac:dyDescent="0.2">
      <c r="A375" s="56">
        <v>1989.2919999999999</v>
      </c>
      <c r="B375" s="66">
        <v>355.43</v>
      </c>
    </row>
    <row r="376" spans="1:2" ht="15" customHeight="1" x14ac:dyDescent="0.2">
      <c r="A376" s="56">
        <v>1989.375</v>
      </c>
      <c r="B376" s="66">
        <v>355.7</v>
      </c>
    </row>
    <row r="377" spans="1:2" ht="15" customHeight="1" x14ac:dyDescent="0.2">
      <c r="A377" s="56">
        <v>1989.4580000000001</v>
      </c>
      <c r="B377" s="66">
        <v>355.11</v>
      </c>
    </row>
    <row r="378" spans="1:2" ht="15" customHeight="1" x14ac:dyDescent="0.2">
      <c r="A378" s="56">
        <v>1989.5419999999999</v>
      </c>
      <c r="B378" s="66">
        <v>353.79</v>
      </c>
    </row>
    <row r="379" spans="1:2" ht="15" customHeight="1" x14ac:dyDescent="0.2">
      <c r="A379" s="56">
        <v>1989.625</v>
      </c>
      <c r="B379" s="66">
        <v>351.42</v>
      </c>
    </row>
    <row r="380" spans="1:2" ht="15" customHeight="1" x14ac:dyDescent="0.2">
      <c r="A380" s="56">
        <v>1989.7080000000001</v>
      </c>
      <c r="B380" s="66">
        <v>349.83</v>
      </c>
    </row>
    <row r="381" spans="1:2" ht="15" customHeight="1" x14ac:dyDescent="0.2">
      <c r="A381" s="56">
        <v>1989.7919999999999</v>
      </c>
      <c r="B381" s="66">
        <v>350.1</v>
      </c>
    </row>
    <row r="382" spans="1:2" ht="15" customHeight="1" x14ac:dyDescent="0.2">
      <c r="A382" s="56">
        <v>1989.875</v>
      </c>
      <c r="B382" s="66">
        <v>351.26</v>
      </c>
    </row>
    <row r="383" spans="1:2" ht="15" customHeight="1" x14ac:dyDescent="0.2">
      <c r="A383" s="56">
        <v>1989.9580000000001</v>
      </c>
      <c r="B383" s="66">
        <v>352.66</v>
      </c>
    </row>
    <row r="384" spans="1:2" ht="15" customHeight="1" x14ac:dyDescent="0.2">
      <c r="A384" s="56">
        <v>1990.0419999999999</v>
      </c>
      <c r="B384" s="66">
        <v>353.63</v>
      </c>
    </row>
    <row r="385" spans="1:2" ht="15" customHeight="1" x14ac:dyDescent="0.2">
      <c r="A385" s="56">
        <v>1990.125</v>
      </c>
      <c r="B385" s="66">
        <v>354.72</v>
      </c>
    </row>
    <row r="386" spans="1:2" ht="15" customHeight="1" x14ac:dyDescent="0.2">
      <c r="A386" s="56">
        <v>1990.2080000000001</v>
      </c>
      <c r="B386" s="66">
        <v>355.49</v>
      </c>
    </row>
    <row r="387" spans="1:2" ht="15" customHeight="1" x14ac:dyDescent="0.2">
      <c r="A387" s="56">
        <v>1990.2919999999999</v>
      </c>
      <c r="B387" s="66">
        <v>356.1</v>
      </c>
    </row>
    <row r="388" spans="1:2" ht="15" customHeight="1" x14ac:dyDescent="0.2">
      <c r="A388" s="56">
        <v>1990.375</v>
      </c>
      <c r="B388" s="66">
        <v>357.08</v>
      </c>
    </row>
    <row r="389" spans="1:2" ht="15" customHeight="1" x14ac:dyDescent="0.2">
      <c r="A389" s="56">
        <v>1990.4580000000001</v>
      </c>
      <c r="B389" s="66">
        <v>356.11</v>
      </c>
    </row>
    <row r="390" spans="1:2" ht="15" customHeight="1" x14ac:dyDescent="0.2">
      <c r="A390" s="56">
        <v>1990.5419999999999</v>
      </c>
      <c r="B390" s="66">
        <v>354.67</v>
      </c>
    </row>
    <row r="391" spans="1:2" ht="15" customHeight="1" x14ac:dyDescent="0.2">
      <c r="A391" s="56">
        <v>1990.625</v>
      </c>
      <c r="B391" s="66">
        <v>352.67</v>
      </c>
    </row>
    <row r="392" spans="1:2" ht="15" customHeight="1" x14ac:dyDescent="0.2">
      <c r="A392" s="56">
        <v>1990.7080000000001</v>
      </c>
      <c r="B392" s="66">
        <v>351.05</v>
      </c>
    </row>
    <row r="393" spans="1:2" ht="15" customHeight="1" x14ac:dyDescent="0.2">
      <c r="A393" s="56">
        <v>1990.7919999999999</v>
      </c>
      <c r="B393" s="66">
        <v>351.36</v>
      </c>
    </row>
    <row r="394" spans="1:2" ht="15" customHeight="1" x14ac:dyDescent="0.2">
      <c r="A394" s="56">
        <v>1990.875</v>
      </c>
      <c r="B394" s="66">
        <v>352.81</v>
      </c>
    </row>
    <row r="395" spans="1:2" ht="15" customHeight="1" x14ac:dyDescent="0.2">
      <c r="A395" s="56">
        <v>1990.9580000000001</v>
      </c>
      <c r="B395" s="66">
        <v>354.21</v>
      </c>
    </row>
    <row r="396" spans="1:2" ht="15" customHeight="1" x14ac:dyDescent="0.2">
      <c r="A396" s="56">
        <v>1991.0419999999999</v>
      </c>
      <c r="B396" s="66">
        <v>354.87</v>
      </c>
    </row>
    <row r="397" spans="1:2" ht="15" customHeight="1" x14ac:dyDescent="0.2">
      <c r="A397" s="56">
        <v>1991.125</v>
      </c>
      <c r="B397" s="66">
        <v>355.67</v>
      </c>
    </row>
    <row r="398" spans="1:2" ht="15" customHeight="1" x14ac:dyDescent="0.2">
      <c r="A398" s="56">
        <v>1991.2080000000001</v>
      </c>
      <c r="B398" s="66">
        <v>357</v>
      </c>
    </row>
    <row r="399" spans="1:2" ht="15" customHeight="1" x14ac:dyDescent="0.2">
      <c r="A399" s="56">
        <v>1991.2919999999999</v>
      </c>
      <c r="B399" s="66">
        <v>358.4</v>
      </c>
    </row>
    <row r="400" spans="1:2" ht="15" customHeight="1" x14ac:dyDescent="0.2">
      <c r="A400" s="56">
        <v>1991.375</v>
      </c>
      <c r="B400" s="66">
        <v>359</v>
      </c>
    </row>
    <row r="401" spans="1:2" ht="15" customHeight="1" x14ac:dyDescent="0.2">
      <c r="A401" s="56">
        <v>1991.4580000000001</v>
      </c>
      <c r="B401" s="66">
        <v>357.99</v>
      </c>
    </row>
    <row r="402" spans="1:2" ht="15" customHeight="1" x14ac:dyDescent="0.2">
      <c r="A402" s="56">
        <v>1991.5419999999999</v>
      </c>
      <c r="B402" s="66">
        <v>355.96</v>
      </c>
    </row>
    <row r="403" spans="1:2" ht="15" customHeight="1" x14ac:dyDescent="0.2">
      <c r="A403" s="56">
        <v>1991.625</v>
      </c>
      <c r="B403" s="66">
        <v>353.78</v>
      </c>
    </row>
    <row r="404" spans="1:2" ht="15" customHeight="1" x14ac:dyDescent="0.2">
      <c r="A404" s="56">
        <v>1991.7080000000001</v>
      </c>
      <c r="B404" s="66">
        <v>352.2</v>
      </c>
    </row>
    <row r="405" spans="1:2" ht="15" customHeight="1" x14ac:dyDescent="0.2">
      <c r="A405" s="56">
        <v>1991.7919999999999</v>
      </c>
      <c r="B405" s="66">
        <v>352.22</v>
      </c>
    </row>
    <row r="406" spans="1:2" ht="15" customHeight="1" x14ac:dyDescent="0.2">
      <c r="A406" s="56">
        <v>1991.875</v>
      </c>
      <c r="B406" s="66">
        <v>353.7</v>
      </c>
    </row>
    <row r="407" spans="1:2" ht="15" customHeight="1" x14ac:dyDescent="0.2">
      <c r="A407" s="56">
        <v>1991.9580000000001</v>
      </c>
      <c r="B407" s="66">
        <v>354.98</v>
      </c>
    </row>
    <row r="408" spans="1:2" ht="15" customHeight="1" x14ac:dyDescent="0.2">
      <c r="A408" s="56">
        <v>1992.0419999999999</v>
      </c>
      <c r="B408" s="66">
        <v>356.08</v>
      </c>
    </row>
    <row r="409" spans="1:2" ht="15" customHeight="1" x14ac:dyDescent="0.2">
      <c r="A409" s="56">
        <v>1992.125</v>
      </c>
      <c r="B409" s="66">
        <v>356.84</v>
      </c>
    </row>
    <row r="410" spans="1:2" ht="15" customHeight="1" x14ac:dyDescent="0.2">
      <c r="A410" s="56">
        <v>1992.2080000000001</v>
      </c>
      <c r="B410" s="66">
        <v>357.73</v>
      </c>
    </row>
    <row r="411" spans="1:2" ht="15" customHeight="1" x14ac:dyDescent="0.2">
      <c r="A411" s="56">
        <v>1992.2919999999999</v>
      </c>
      <c r="B411" s="66">
        <v>358.91</v>
      </c>
    </row>
    <row r="412" spans="1:2" ht="15" customHeight="1" x14ac:dyDescent="0.2">
      <c r="A412" s="56">
        <v>1992.375</v>
      </c>
      <c r="B412" s="66">
        <v>359.45</v>
      </c>
    </row>
    <row r="413" spans="1:2" ht="15" customHeight="1" x14ac:dyDescent="0.2">
      <c r="A413" s="56">
        <v>1992.4580000000001</v>
      </c>
      <c r="B413" s="66">
        <v>359.19</v>
      </c>
    </row>
    <row r="414" spans="1:2" ht="15" customHeight="1" x14ac:dyDescent="0.2">
      <c r="A414" s="56">
        <v>1992.5419999999999</v>
      </c>
      <c r="B414" s="66">
        <v>356.72</v>
      </c>
    </row>
    <row r="415" spans="1:2" ht="15" customHeight="1" x14ac:dyDescent="0.2">
      <c r="A415" s="56">
        <v>1992.625</v>
      </c>
      <c r="B415" s="66">
        <v>354.77</v>
      </c>
    </row>
    <row r="416" spans="1:2" ht="15" customHeight="1" x14ac:dyDescent="0.2">
      <c r="A416" s="56">
        <v>1992.7080000000001</v>
      </c>
      <c r="B416" s="66">
        <v>352.8</v>
      </c>
    </row>
    <row r="417" spans="1:2" ht="15" customHeight="1" x14ac:dyDescent="0.2">
      <c r="A417" s="56">
        <v>1992.7919999999999</v>
      </c>
      <c r="B417" s="66">
        <v>353.21</v>
      </c>
    </row>
    <row r="418" spans="1:2" ht="15" customHeight="1" x14ac:dyDescent="0.2">
      <c r="A418" s="56">
        <v>1992.875</v>
      </c>
      <c r="B418" s="66">
        <v>354.15</v>
      </c>
    </row>
    <row r="419" spans="1:2" ht="15" customHeight="1" x14ac:dyDescent="0.2">
      <c r="A419" s="56">
        <v>1992.9580000000001</v>
      </c>
      <c r="B419" s="66">
        <v>355.39</v>
      </c>
    </row>
    <row r="420" spans="1:2" ht="15" customHeight="1" x14ac:dyDescent="0.2">
      <c r="A420" s="56">
        <v>1993.0419999999999</v>
      </c>
      <c r="B420" s="66">
        <v>356.76</v>
      </c>
    </row>
    <row r="421" spans="1:2" ht="15" customHeight="1" x14ac:dyDescent="0.2">
      <c r="A421" s="56">
        <v>1993.125</v>
      </c>
      <c r="B421" s="66">
        <v>357.17</v>
      </c>
    </row>
    <row r="422" spans="1:2" ht="15" customHeight="1" x14ac:dyDescent="0.2">
      <c r="A422" s="56">
        <v>1993.2080000000001</v>
      </c>
      <c r="B422" s="66">
        <v>358.26</v>
      </c>
    </row>
    <row r="423" spans="1:2" ht="15" customHeight="1" x14ac:dyDescent="0.2">
      <c r="A423" s="56">
        <v>1993.2919999999999</v>
      </c>
      <c r="B423" s="66">
        <v>359.17</v>
      </c>
    </row>
    <row r="424" spans="1:2" ht="15" customHeight="1" x14ac:dyDescent="0.2">
      <c r="A424" s="56">
        <v>1993.375</v>
      </c>
      <c r="B424" s="66">
        <v>360.07</v>
      </c>
    </row>
    <row r="425" spans="1:2" ht="15" customHeight="1" x14ac:dyDescent="0.2">
      <c r="A425" s="56">
        <v>1993.4580000000001</v>
      </c>
      <c r="B425" s="66">
        <v>359.41</v>
      </c>
    </row>
    <row r="426" spans="1:2" ht="15" customHeight="1" x14ac:dyDescent="0.2">
      <c r="A426" s="56">
        <v>1993.5419999999999</v>
      </c>
      <c r="B426" s="66">
        <v>357.36</v>
      </c>
    </row>
    <row r="427" spans="1:2" ht="15" customHeight="1" x14ac:dyDescent="0.2">
      <c r="A427" s="56">
        <v>1993.625</v>
      </c>
      <c r="B427" s="66">
        <v>355.29</v>
      </c>
    </row>
    <row r="428" spans="1:2" ht="15" customHeight="1" x14ac:dyDescent="0.2">
      <c r="A428" s="56">
        <v>1993.7080000000001</v>
      </c>
      <c r="B428" s="66">
        <v>353.96</v>
      </c>
    </row>
    <row r="429" spans="1:2" ht="15" customHeight="1" x14ac:dyDescent="0.2">
      <c r="A429" s="56">
        <v>1993.7919999999999</v>
      </c>
      <c r="B429" s="66">
        <v>354.03</v>
      </c>
    </row>
    <row r="430" spans="1:2" ht="15" customHeight="1" x14ac:dyDescent="0.2">
      <c r="A430" s="56">
        <v>1993.875</v>
      </c>
      <c r="B430" s="66">
        <v>355.27</v>
      </c>
    </row>
    <row r="431" spans="1:2" ht="15" customHeight="1" x14ac:dyDescent="0.2">
      <c r="A431" s="56">
        <v>1993.9580000000001</v>
      </c>
      <c r="B431" s="66">
        <v>356.7</v>
      </c>
    </row>
    <row r="432" spans="1:2" ht="15" customHeight="1" x14ac:dyDescent="0.2">
      <c r="A432" s="56">
        <v>1994.0419999999999</v>
      </c>
      <c r="B432" s="66">
        <v>358.05</v>
      </c>
    </row>
    <row r="433" spans="1:2" ht="15" customHeight="1" x14ac:dyDescent="0.2">
      <c r="A433" s="56">
        <v>1994.125</v>
      </c>
      <c r="B433" s="66">
        <v>358.8</v>
      </c>
    </row>
    <row r="434" spans="1:2" ht="15" customHeight="1" x14ac:dyDescent="0.2">
      <c r="A434" s="56">
        <v>1994.2080000000001</v>
      </c>
      <c r="B434" s="66">
        <v>359.67</v>
      </c>
    </row>
    <row r="435" spans="1:2" ht="15" customHeight="1" x14ac:dyDescent="0.2">
      <c r="A435" s="56">
        <v>1994.2919999999999</v>
      </c>
      <c r="B435" s="66">
        <v>361.13</v>
      </c>
    </row>
    <row r="436" spans="1:2" ht="15" customHeight="1" x14ac:dyDescent="0.2">
      <c r="A436" s="56">
        <v>1994.375</v>
      </c>
      <c r="B436" s="66">
        <v>361.48</v>
      </c>
    </row>
    <row r="437" spans="1:2" ht="15" customHeight="1" x14ac:dyDescent="0.2">
      <c r="A437" s="56">
        <v>1994.4580000000001</v>
      </c>
      <c r="B437" s="66">
        <v>360.6</v>
      </c>
    </row>
    <row r="438" spans="1:2" ht="15" customHeight="1" x14ac:dyDescent="0.2">
      <c r="A438" s="56">
        <v>1994.5419999999999</v>
      </c>
      <c r="B438" s="66">
        <v>359.2</v>
      </c>
    </row>
    <row r="439" spans="1:2" ht="15" customHeight="1" x14ac:dyDescent="0.2">
      <c r="A439" s="56">
        <v>1994.625</v>
      </c>
      <c r="B439" s="66">
        <v>357.23</v>
      </c>
    </row>
    <row r="440" spans="1:2" ht="15" customHeight="1" x14ac:dyDescent="0.2">
      <c r="A440" s="56">
        <v>1994.7080000000001</v>
      </c>
      <c r="B440" s="66">
        <v>355.42</v>
      </c>
    </row>
    <row r="441" spans="1:2" ht="15" customHeight="1" x14ac:dyDescent="0.2">
      <c r="A441" s="56">
        <v>1994.7919999999999</v>
      </c>
      <c r="B441" s="66">
        <v>355.89</v>
      </c>
    </row>
    <row r="442" spans="1:2" ht="15" customHeight="1" x14ac:dyDescent="0.2">
      <c r="A442" s="56">
        <v>1994.875</v>
      </c>
      <c r="B442" s="66">
        <v>357.41</v>
      </c>
    </row>
    <row r="443" spans="1:2" ht="15" customHeight="1" x14ac:dyDescent="0.2">
      <c r="A443" s="56">
        <v>1994.9580000000001</v>
      </c>
      <c r="B443" s="66">
        <v>358.74</v>
      </c>
    </row>
    <row r="444" spans="1:2" ht="15" customHeight="1" x14ac:dyDescent="0.2">
      <c r="A444" s="56">
        <v>1995.0419999999999</v>
      </c>
      <c r="B444" s="66">
        <v>359.73</v>
      </c>
    </row>
    <row r="445" spans="1:2" ht="15" customHeight="1" x14ac:dyDescent="0.2">
      <c r="A445" s="56">
        <v>1995.125</v>
      </c>
      <c r="B445" s="66">
        <v>360.61</v>
      </c>
    </row>
    <row r="446" spans="1:2" ht="15" customHeight="1" x14ac:dyDescent="0.2">
      <c r="A446" s="56">
        <v>1995.2080000000001</v>
      </c>
      <c r="B446" s="66">
        <v>361.6</v>
      </c>
    </row>
    <row r="447" spans="1:2" ht="15" customHeight="1" x14ac:dyDescent="0.2">
      <c r="A447" s="56">
        <v>1995.2919999999999</v>
      </c>
      <c r="B447" s="66">
        <v>363.05</v>
      </c>
    </row>
    <row r="448" spans="1:2" ht="15" customHeight="1" x14ac:dyDescent="0.2">
      <c r="A448" s="56">
        <v>1995.375</v>
      </c>
      <c r="B448" s="66">
        <v>363.62</v>
      </c>
    </row>
    <row r="449" spans="1:2" ht="15" customHeight="1" x14ac:dyDescent="0.2">
      <c r="A449" s="56">
        <v>1995.4580000000001</v>
      </c>
      <c r="B449" s="66">
        <v>363.03</v>
      </c>
    </row>
    <row r="450" spans="1:2" ht="15" customHeight="1" x14ac:dyDescent="0.2">
      <c r="A450" s="56">
        <v>1995.5419999999999</v>
      </c>
      <c r="B450" s="66">
        <v>361.55</v>
      </c>
    </row>
    <row r="451" spans="1:2" ht="15" customHeight="1" x14ac:dyDescent="0.2">
      <c r="A451" s="56">
        <v>1995.625</v>
      </c>
      <c r="B451" s="66">
        <v>358.94</v>
      </c>
    </row>
    <row r="452" spans="1:2" ht="15" customHeight="1" x14ac:dyDescent="0.2">
      <c r="A452" s="56">
        <v>1995.7080000000001</v>
      </c>
      <c r="B452" s="66">
        <v>357.93</v>
      </c>
    </row>
    <row r="453" spans="1:2" ht="15" customHeight="1" x14ac:dyDescent="0.2">
      <c r="A453" s="56">
        <v>1995.7919999999999</v>
      </c>
      <c r="B453" s="66">
        <v>357.8</v>
      </c>
    </row>
    <row r="454" spans="1:2" ht="15" customHeight="1" x14ac:dyDescent="0.2">
      <c r="A454" s="56">
        <v>1995.875</v>
      </c>
      <c r="B454" s="66">
        <v>359.22</v>
      </c>
    </row>
    <row r="455" spans="1:2" ht="15" customHeight="1" x14ac:dyDescent="0.2">
      <c r="A455" s="56">
        <v>1995.9580000000001</v>
      </c>
      <c r="B455" s="66">
        <v>360.42</v>
      </c>
    </row>
    <row r="456" spans="1:2" ht="15" customHeight="1" x14ac:dyDescent="0.2">
      <c r="A456" s="56">
        <v>1996.0419999999999</v>
      </c>
      <c r="B456" s="66">
        <v>361.83</v>
      </c>
    </row>
    <row r="457" spans="1:2" ht="15" customHeight="1" x14ac:dyDescent="0.2">
      <c r="A457" s="56">
        <v>1996.125</v>
      </c>
      <c r="B457" s="66">
        <v>362.94</v>
      </c>
    </row>
    <row r="458" spans="1:2" ht="15" customHeight="1" x14ac:dyDescent="0.2">
      <c r="A458" s="56">
        <v>1996.2080000000001</v>
      </c>
      <c r="B458" s="66">
        <v>363.91</v>
      </c>
    </row>
    <row r="459" spans="1:2" ht="15" customHeight="1" x14ac:dyDescent="0.2">
      <c r="A459" s="56">
        <v>1996.2919999999999</v>
      </c>
      <c r="B459" s="66">
        <v>364.28</v>
      </c>
    </row>
    <row r="460" spans="1:2" ht="15" customHeight="1" x14ac:dyDescent="0.2">
      <c r="A460" s="56">
        <v>1996.375</v>
      </c>
      <c r="B460" s="66">
        <v>364.93</v>
      </c>
    </row>
    <row r="461" spans="1:2" ht="15" customHeight="1" x14ac:dyDescent="0.2">
      <c r="A461" s="56">
        <v>1996.4580000000001</v>
      </c>
      <c r="B461" s="66">
        <v>364.7</v>
      </c>
    </row>
    <row r="462" spans="1:2" ht="15" customHeight="1" x14ac:dyDescent="0.2">
      <c r="A462" s="56">
        <v>1996.5419999999999</v>
      </c>
      <c r="B462" s="66">
        <v>363.31</v>
      </c>
    </row>
    <row r="463" spans="1:2" ht="15" customHeight="1" x14ac:dyDescent="0.2">
      <c r="A463" s="56">
        <v>1996.625</v>
      </c>
      <c r="B463" s="66">
        <v>361.15</v>
      </c>
    </row>
    <row r="464" spans="1:2" ht="15" customHeight="1" x14ac:dyDescent="0.2">
      <c r="A464" s="56">
        <v>1996.7080000000001</v>
      </c>
      <c r="B464" s="66">
        <v>359.41</v>
      </c>
    </row>
    <row r="465" spans="1:2" ht="15" customHeight="1" x14ac:dyDescent="0.2">
      <c r="A465" s="56">
        <v>1996.7919999999999</v>
      </c>
      <c r="B465" s="66">
        <v>359.34</v>
      </c>
    </row>
    <row r="466" spans="1:2" ht="15" customHeight="1" x14ac:dyDescent="0.2">
      <c r="A466" s="56">
        <v>1996.875</v>
      </c>
      <c r="B466" s="66">
        <v>360.62</v>
      </c>
    </row>
    <row r="467" spans="1:2" ht="15" customHeight="1" x14ac:dyDescent="0.2">
      <c r="A467" s="56">
        <v>1996.9580000000001</v>
      </c>
      <c r="B467" s="66">
        <v>361.96</v>
      </c>
    </row>
    <row r="468" spans="1:2" ht="15" customHeight="1" x14ac:dyDescent="0.2">
      <c r="A468" s="56">
        <v>1997.0419999999999</v>
      </c>
      <c r="B468" s="66">
        <v>362.81</v>
      </c>
    </row>
    <row r="469" spans="1:2" ht="15" customHeight="1" x14ac:dyDescent="0.2">
      <c r="A469" s="56">
        <v>1997.125</v>
      </c>
      <c r="B469" s="66">
        <v>363.87</v>
      </c>
    </row>
    <row r="470" spans="1:2" ht="15" customHeight="1" x14ac:dyDescent="0.2">
      <c r="A470" s="56">
        <v>1997.2080000000001</v>
      </c>
      <c r="B470" s="66">
        <v>364.25</v>
      </c>
    </row>
    <row r="471" spans="1:2" ht="15" customHeight="1" x14ac:dyDescent="0.2">
      <c r="A471" s="56">
        <v>1997.2919999999999</v>
      </c>
      <c r="B471" s="66">
        <v>366.02</v>
      </c>
    </row>
    <row r="472" spans="1:2" ht="15" customHeight="1" x14ac:dyDescent="0.2">
      <c r="A472" s="56">
        <v>1997.375</v>
      </c>
      <c r="B472" s="66">
        <v>366.47</v>
      </c>
    </row>
    <row r="473" spans="1:2" ht="15" customHeight="1" x14ac:dyDescent="0.2">
      <c r="A473" s="56">
        <v>1997.4580000000001</v>
      </c>
      <c r="B473" s="66">
        <v>365.36</v>
      </c>
    </row>
    <row r="474" spans="1:2" ht="15" customHeight="1" x14ac:dyDescent="0.2">
      <c r="A474" s="56">
        <v>1997.5419999999999</v>
      </c>
      <c r="B474" s="66">
        <v>364.1</v>
      </c>
    </row>
    <row r="475" spans="1:2" ht="15" customHeight="1" x14ac:dyDescent="0.2">
      <c r="A475" s="56">
        <v>1997.625</v>
      </c>
      <c r="B475" s="66">
        <v>361.89</v>
      </c>
    </row>
    <row r="476" spans="1:2" ht="15" customHeight="1" x14ac:dyDescent="0.2">
      <c r="A476" s="56">
        <v>1997.7080000000001</v>
      </c>
      <c r="B476" s="66">
        <v>360.05</v>
      </c>
    </row>
    <row r="477" spans="1:2" ht="15" customHeight="1" x14ac:dyDescent="0.2">
      <c r="A477" s="56">
        <v>1997.7919999999999</v>
      </c>
      <c r="B477" s="66">
        <v>360.49</v>
      </c>
    </row>
    <row r="478" spans="1:2" ht="15" customHeight="1" x14ac:dyDescent="0.2">
      <c r="A478" s="56">
        <v>1997.875</v>
      </c>
      <c r="B478" s="66">
        <v>362.21</v>
      </c>
    </row>
    <row r="479" spans="1:2" ht="15" customHeight="1" x14ac:dyDescent="0.2">
      <c r="A479" s="56">
        <v>1997.9580000000001</v>
      </c>
      <c r="B479" s="66">
        <v>364.12</v>
      </c>
    </row>
    <row r="480" spans="1:2" ht="15" customHeight="1" x14ac:dyDescent="0.2">
      <c r="A480" s="56">
        <v>1998.0419999999999</v>
      </c>
      <c r="B480" s="66">
        <v>365</v>
      </c>
    </row>
    <row r="481" spans="1:2" ht="15" customHeight="1" x14ac:dyDescent="0.2">
      <c r="A481" s="56">
        <v>1998.125</v>
      </c>
      <c r="B481" s="66">
        <v>365.82</v>
      </c>
    </row>
    <row r="482" spans="1:2" ht="15" customHeight="1" x14ac:dyDescent="0.2">
      <c r="A482" s="56">
        <v>1998.2080000000001</v>
      </c>
      <c r="B482" s="66">
        <v>366.95</v>
      </c>
    </row>
    <row r="483" spans="1:2" ht="15" customHeight="1" x14ac:dyDescent="0.2">
      <c r="A483" s="56">
        <v>1998.2919999999999</v>
      </c>
      <c r="B483" s="66">
        <v>368.42</v>
      </c>
    </row>
    <row r="484" spans="1:2" ht="15" customHeight="1" x14ac:dyDescent="0.2">
      <c r="A484" s="56">
        <v>1998.375</v>
      </c>
      <c r="B484" s="66">
        <v>369.33</v>
      </c>
    </row>
    <row r="485" spans="1:2" ht="15" customHeight="1" x14ac:dyDescent="0.2">
      <c r="A485" s="56">
        <v>1998.4580000000001</v>
      </c>
      <c r="B485" s="66">
        <v>368.78</v>
      </c>
    </row>
    <row r="486" spans="1:2" ht="15" customHeight="1" x14ac:dyDescent="0.2">
      <c r="A486" s="56">
        <v>1998.5419999999999</v>
      </c>
      <c r="B486" s="66">
        <v>367.59</v>
      </c>
    </row>
    <row r="487" spans="1:2" ht="15" customHeight="1" x14ac:dyDescent="0.2">
      <c r="A487" s="56">
        <v>1998.625</v>
      </c>
      <c r="B487" s="66">
        <v>365.81</v>
      </c>
    </row>
    <row r="488" spans="1:2" ht="15" customHeight="1" x14ac:dyDescent="0.2">
      <c r="A488" s="56">
        <v>1998.7080000000001</v>
      </c>
      <c r="B488" s="66">
        <v>363.83</v>
      </c>
    </row>
    <row r="489" spans="1:2" ht="15" customHeight="1" x14ac:dyDescent="0.2">
      <c r="A489" s="56">
        <v>1998.7919999999999</v>
      </c>
      <c r="B489" s="66">
        <v>364.18</v>
      </c>
    </row>
    <row r="490" spans="1:2" ht="15" customHeight="1" x14ac:dyDescent="0.2">
      <c r="A490" s="56">
        <v>1998.875</v>
      </c>
      <c r="B490" s="66">
        <v>365.36</v>
      </c>
    </row>
    <row r="491" spans="1:2" ht="15" customHeight="1" x14ac:dyDescent="0.2">
      <c r="A491" s="56">
        <v>1998.9580000000001</v>
      </c>
      <c r="B491" s="66">
        <v>366.87</v>
      </c>
    </row>
    <row r="492" spans="1:2" ht="15" customHeight="1" x14ac:dyDescent="0.2">
      <c r="A492" s="56">
        <v>1999.0419999999999</v>
      </c>
      <c r="B492" s="66">
        <v>367.97</v>
      </c>
    </row>
    <row r="493" spans="1:2" ht="15" customHeight="1" x14ac:dyDescent="0.2">
      <c r="A493" s="56">
        <v>1999.125</v>
      </c>
      <c r="B493" s="66">
        <v>368.83</v>
      </c>
    </row>
    <row r="494" spans="1:2" ht="15" customHeight="1" x14ac:dyDescent="0.2">
      <c r="A494" s="56">
        <v>1999.2080000000001</v>
      </c>
      <c r="B494" s="66">
        <v>369.46</v>
      </c>
    </row>
    <row r="495" spans="1:2" ht="15" customHeight="1" x14ac:dyDescent="0.2">
      <c r="A495" s="56">
        <v>1999.2919999999999</v>
      </c>
      <c r="B495" s="66">
        <v>370.77</v>
      </c>
    </row>
    <row r="496" spans="1:2" ht="15" customHeight="1" x14ac:dyDescent="0.2">
      <c r="A496" s="56">
        <v>1999.375</v>
      </c>
      <c r="B496" s="66">
        <v>370.66</v>
      </c>
    </row>
    <row r="497" spans="1:2" ht="15" customHeight="1" x14ac:dyDescent="0.2">
      <c r="A497" s="56">
        <v>1999.4580000000001</v>
      </c>
      <c r="B497" s="66">
        <v>370.1</v>
      </c>
    </row>
    <row r="498" spans="1:2" ht="15" customHeight="1" x14ac:dyDescent="0.2">
      <c r="A498" s="56">
        <v>1999.5419999999999</v>
      </c>
      <c r="B498" s="66">
        <v>369.1</v>
      </c>
    </row>
    <row r="499" spans="1:2" ht="15" customHeight="1" x14ac:dyDescent="0.2">
      <c r="A499" s="56">
        <v>1999.625</v>
      </c>
      <c r="B499" s="66">
        <v>366.7</v>
      </c>
    </row>
    <row r="500" spans="1:2" ht="15" customHeight="1" x14ac:dyDescent="0.2">
      <c r="A500" s="56">
        <v>1999.7080000000001</v>
      </c>
      <c r="B500" s="66">
        <v>364.61</v>
      </c>
    </row>
    <row r="501" spans="1:2" ht="15" customHeight="1" x14ac:dyDescent="0.2">
      <c r="A501" s="56">
        <v>1999.7919999999999</v>
      </c>
      <c r="B501" s="66">
        <v>365.17</v>
      </c>
    </row>
    <row r="502" spans="1:2" ht="15" customHeight="1" x14ac:dyDescent="0.2">
      <c r="A502" s="56">
        <v>1999.875</v>
      </c>
      <c r="B502" s="66">
        <v>366.51</v>
      </c>
    </row>
    <row r="503" spans="1:2" ht="15" customHeight="1" x14ac:dyDescent="0.2">
      <c r="A503" s="56">
        <v>1999.9580000000001</v>
      </c>
      <c r="B503" s="66">
        <v>367.85</v>
      </c>
    </row>
    <row r="504" spans="1:2" ht="15" customHeight="1" x14ac:dyDescent="0.2">
      <c r="A504" s="56">
        <v>2000.0419999999999</v>
      </c>
      <c r="B504" s="66">
        <v>369.07</v>
      </c>
    </row>
    <row r="505" spans="1:2" ht="15" customHeight="1" x14ac:dyDescent="0.2">
      <c r="A505" s="56">
        <v>2000.125</v>
      </c>
      <c r="B505" s="66">
        <v>369.32</v>
      </c>
    </row>
    <row r="506" spans="1:2" ht="15" customHeight="1" x14ac:dyDescent="0.2">
      <c r="A506" s="56">
        <v>2000.2080000000001</v>
      </c>
      <c r="B506" s="66">
        <v>370.38</v>
      </c>
    </row>
    <row r="507" spans="1:2" ht="15" customHeight="1" x14ac:dyDescent="0.2">
      <c r="A507" s="56">
        <v>2000.2919999999999</v>
      </c>
      <c r="B507" s="66">
        <v>371.63</v>
      </c>
    </row>
    <row r="508" spans="1:2" ht="15" customHeight="1" x14ac:dyDescent="0.2">
      <c r="A508" s="56">
        <v>2000.375</v>
      </c>
      <c r="B508" s="66">
        <v>371.32</v>
      </c>
    </row>
    <row r="509" spans="1:2" ht="15" customHeight="1" x14ac:dyDescent="0.2">
      <c r="A509" s="56">
        <v>2000.4580000000001</v>
      </c>
      <c r="B509" s="66">
        <v>371.51</v>
      </c>
    </row>
    <row r="510" spans="1:2" ht="15" customHeight="1" x14ac:dyDescent="0.2">
      <c r="A510" s="56">
        <v>2000.5419999999999</v>
      </c>
      <c r="B510" s="66">
        <v>369.69</v>
      </c>
    </row>
    <row r="511" spans="1:2" ht="15" customHeight="1" x14ac:dyDescent="0.2">
      <c r="A511" s="56">
        <v>2000.625</v>
      </c>
      <c r="B511" s="66">
        <v>368.18</v>
      </c>
    </row>
    <row r="512" spans="1:2" ht="15" customHeight="1" x14ac:dyDescent="0.2">
      <c r="A512" s="56">
        <v>2000.7080000000001</v>
      </c>
      <c r="B512" s="66">
        <v>366.87</v>
      </c>
    </row>
    <row r="513" spans="1:2" ht="15" customHeight="1" x14ac:dyDescent="0.2">
      <c r="A513" s="56">
        <v>2000.7919999999999</v>
      </c>
      <c r="B513" s="66">
        <v>366.94</v>
      </c>
    </row>
    <row r="514" spans="1:2" ht="15" customHeight="1" x14ac:dyDescent="0.2">
      <c r="A514" s="56">
        <v>2000.875</v>
      </c>
      <c r="B514" s="66">
        <v>368.27</v>
      </c>
    </row>
    <row r="515" spans="1:2" ht="15" customHeight="1" x14ac:dyDescent="0.2">
      <c r="A515" s="56">
        <v>2000.9580000000001</v>
      </c>
      <c r="B515" s="66">
        <v>369.62</v>
      </c>
    </row>
    <row r="516" spans="1:2" ht="15" customHeight="1" x14ac:dyDescent="0.2">
      <c r="A516" s="56">
        <v>2001.0419999999999</v>
      </c>
      <c r="B516" s="66">
        <v>370.47</v>
      </c>
    </row>
    <row r="517" spans="1:2" ht="15" customHeight="1" x14ac:dyDescent="0.2">
      <c r="A517" s="56">
        <v>2001.125</v>
      </c>
      <c r="B517" s="66">
        <v>371.44</v>
      </c>
    </row>
    <row r="518" spans="1:2" ht="15" customHeight="1" x14ac:dyDescent="0.2">
      <c r="A518" s="56">
        <v>2001.2080000000001</v>
      </c>
      <c r="B518" s="66">
        <v>372.39</v>
      </c>
    </row>
    <row r="519" spans="1:2" ht="15" customHeight="1" x14ac:dyDescent="0.2">
      <c r="A519" s="56">
        <v>2001.2919999999999</v>
      </c>
      <c r="B519" s="66">
        <v>373.32</v>
      </c>
    </row>
    <row r="520" spans="1:2" ht="15" customHeight="1" x14ac:dyDescent="0.2">
      <c r="A520" s="56">
        <v>2001.375</v>
      </c>
      <c r="B520" s="66">
        <v>373.77</v>
      </c>
    </row>
    <row r="521" spans="1:2" ht="15" customHeight="1" x14ac:dyDescent="0.2">
      <c r="A521" s="56">
        <v>2001.4580000000001</v>
      </c>
      <c r="B521" s="66">
        <v>373.13</v>
      </c>
    </row>
    <row r="522" spans="1:2" ht="15" customHeight="1" x14ac:dyDescent="0.2">
      <c r="A522" s="56">
        <v>2001.5419999999999</v>
      </c>
      <c r="B522" s="66">
        <v>371.51</v>
      </c>
    </row>
    <row r="523" spans="1:2" ht="15" customHeight="1" x14ac:dyDescent="0.2">
      <c r="A523" s="56">
        <v>2001.625</v>
      </c>
      <c r="B523" s="66">
        <v>369.59</v>
      </c>
    </row>
    <row r="524" spans="1:2" ht="15" customHeight="1" x14ac:dyDescent="0.2">
      <c r="A524" s="56">
        <v>2001.7080000000001</v>
      </c>
      <c r="B524" s="66">
        <v>368.12</v>
      </c>
    </row>
    <row r="525" spans="1:2" ht="15" customHeight="1" x14ac:dyDescent="0.2">
      <c r="A525" s="56">
        <v>2001.7919999999999</v>
      </c>
      <c r="B525" s="66">
        <v>368.38</v>
      </c>
    </row>
    <row r="526" spans="1:2" ht="15" customHeight="1" x14ac:dyDescent="0.2">
      <c r="A526" s="56">
        <v>2001.875</v>
      </c>
      <c r="B526" s="66">
        <v>369.64</v>
      </c>
    </row>
    <row r="527" spans="1:2" ht="15" customHeight="1" x14ac:dyDescent="0.2">
      <c r="A527" s="56">
        <v>2001.9580000000001</v>
      </c>
      <c r="B527" s="66">
        <v>371.11</v>
      </c>
    </row>
    <row r="528" spans="1:2" ht="15" customHeight="1" x14ac:dyDescent="0.2">
      <c r="A528" s="56">
        <v>2002.0419999999999</v>
      </c>
      <c r="B528" s="66">
        <v>372.38</v>
      </c>
    </row>
    <row r="529" spans="1:2" ht="15" customHeight="1" x14ac:dyDescent="0.2">
      <c r="A529" s="56">
        <v>2002.125</v>
      </c>
      <c r="B529" s="66">
        <v>373.08</v>
      </c>
    </row>
    <row r="530" spans="1:2" ht="15" customHeight="1" x14ac:dyDescent="0.2">
      <c r="A530" s="56">
        <v>2002.2080000000001</v>
      </c>
      <c r="B530" s="66">
        <v>373.87</v>
      </c>
    </row>
    <row r="531" spans="1:2" ht="15" customHeight="1" x14ac:dyDescent="0.2">
      <c r="A531" s="56">
        <v>2002.2919999999999</v>
      </c>
      <c r="B531" s="66">
        <v>374.93</v>
      </c>
    </row>
    <row r="532" spans="1:2" ht="15" customHeight="1" x14ac:dyDescent="0.2">
      <c r="A532" s="56">
        <v>2002.375</v>
      </c>
      <c r="B532" s="66">
        <v>375.58</v>
      </c>
    </row>
    <row r="533" spans="1:2" ht="15" customHeight="1" x14ac:dyDescent="0.2">
      <c r="A533" s="56">
        <v>2002.4580000000001</v>
      </c>
      <c r="B533" s="66">
        <v>375.44</v>
      </c>
    </row>
    <row r="534" spans="1:2" ht="15" customHeight="1" x14ac:dyDescent="0.2">
      <c r="A534" s="56">
        <v>2002.5419999999999</v>
      </c>
      <c r="B534" s="66">
        <v>373.91</v>
      </c>
    </row>
    <row r="535" spans="1:2" ht="15" customHeight="1" x14ac:dyDescent="0.2">
      <c r="A535" s="56">
        <v>2002.625</v>
      </c>
      <c r="B535" s="66">
        <v>371.77</v>
      </c>
    </row>
    <row r="536" spans="1:2" ht="15" customHeight="1" x14ac:dyDescent="0.2">
      <c r="A536" s="56">
        <v>2002.7080000000001</v>
      </c>
      <c r="B536" s="66">
        <v>370.72</v>
      </c>
    </row>
    <row r="537" spans="1:2" ht="15" customHeight="1" x14ac:dyDescent="0.2">
      <c r="A537" s="56">
        <v>2002.7919999999999</v>
      </c>
      <c r="B537" s="66">
        <v>370.5</v>
      </c>
    </row>
    <row r="538" spans="1:2" ht="15" customHeight="1" x14ac:dyDescent="0.2">
      <c r="A538" s="56">
        <v>2002.875</v>
      </c>
      <c r="B538" s="66">
        <v>372.19</v>
      </c>
    </row>
    <row r="539" spans="1:2" ht="15" customHeight="1" x14ac:dyDescent="0.2">
      <c r="A539" s="56">
        <v>2002.9580000000001</v>
      </c>
      <c r="B539" s="66">
        <v>373.71</v>
      </c>
    </row>
    <row r="540" spans="1:2" ht="15" customHeight="1" x14ac:dyDescent="0.2">
      <c r="A540" s="56">
        <v>2003.0419999999999</v>
      </c>
      <c r="B540" s="66">
        <v>374.92</v>
      </c>
    </row>
    <row r="541" spans="1:2" ht="15" customHeight="1" x14ac:dyDescent="0.2">
      <c r="A541" s="56">
        <v>2003.125</v>
      </c>
      <c r="B541" s="66">
        <v>375.63</v>
      </c>
    </row>
    <row r="542" spans="1:2" ht="15" customHeight="1" x14ac:dyDescent="0.2">
      <c r="A542" s="56">
        <v>2003.2080000000001</v>
      </c>
      <c r="B542" s="66">
        <v>376.51</v>
      </c>
    </row>
    <row r="543" spans="1:2" ht="15" customHeight="1" x14ac:dyDescent="0.2">
      <c r="A543" s="56">
        <v>2003.2919999999999</v>
      </c>
      <c r="B543" s="66">
        <v>377.75</v>
      </c>
    </row>
    <row r="544" spans="1:2" ht="15" customHeight="1" x14ac:dyDescent="0.2">
      <c r="A544" s="56">
        <v>2003.375</v>
      </c>
      <c r="B544" s="66">
        <v>378.54</v>
      </c>
    </row>
    <row r="545" spans="1:2" ht="15" customHeight="1" x14ac:dyDescent="0.2">
      <c r="A545" s="56">
        <v>2003.4580000000001</v>
      </c>
      <c r="B545" s="66">
        <v>378.21</v>
      </c>
    </row>
    <row r="546" spans="1:2" ht="15" customHeight="1" x14ac:dyDescent="0.2">
      <c r="A546" s="56">
        <v>2003.5419999999999</v>
      </c>
      <c r="B546" s="66">
        <v>376.65</v>
      </c>
    </row>
    <row r="547" spans="1:2" ht="15" customHeight="1" x14ac:dyDescent="0.2">
      <c r="A547" s="56">
        <v>2003.625</v>
      </c>
      <c r="B547" s="66">
        <v>374.28</v>
      </c>
    </row>
    <row r="548" spans="1:2" ht="15" customHeight="1" x14ac:dyDescent="0.2">
      <c r="A548" s="56">
        <v>2003.7080000000001</v>
      </c>
      <c r="B548" s="66">
        <v>373.12</v>
      </c>
    </row>
    <row r="549" spans="1:2" ht="15" customHeight="1" x14ac:dyDescent="0.2">
      <c r="A549" s="56">
        <v>2003.7919999999999</v>
      </c>
      <c r="B549" s="66">
        <v>373.1</v>
      </c>
    </row>
    <row r="550" spans="1:2" ht="15" customHeight="1" x14ac:dyDescent="0.2">
      <c r="A550" s="56">
        <v>2003.875</v>
      </c>
      <c r="B550" s="66">
        <v>374.67</v>
      </c>
    </row>
    <row r="551" spans="1:2" ht="15" customHeight="1" x14ac:dyDescent="0.2">
      <c r="A551" s="56">
        <v>2003.9580000000001</v>
      </c>
      <c r="B551" s="66">
        <v>375.97</v>
      </c>
    </row>
    <row r="552" spans="1:2" ht="15" customHeight="1" x14ac:dyDescent="0.2">
      <c r="A552" s="56">
        <v>2004.0419999999999</v>
      </c>
      <c r="B552" s="66">
        <v>377.03</v>
      </c>
    </row>
    <row r="553" spans="1:2" ht="15" customHeight="1" x14ac:dyDescent="0.2">
      <c r="A553" s="56">
        <v>2004.125</v>
      </c>
      <c r="B553" s="66">
        <v>377.87</v>
      </c>
    </row>
    <row r="554" spans="1:2" ht="15" customHeight="1" x14ac:dyDescent="0.2">
      <c r="A554" s="56">
        <v>2004.2080000000001</v>
      </c>
      <c r="B554" s="66">
        <v>378.88</v>
      </c>
    </row>
    <row r="555" spans="1:2" ht="15" customHeight="1" x14ac:dyDescent="0.2">
      <c r="A555" s="56">
        <v>2004.2919999999999</v>
      </c>
      <c r="B555" s="66">
        <v>380.42</v>
      </c>
    </row>
    <row r="556" spans="1:2" ht="15" customHeight="1" x14ac:dyDescent="0.2">
      <c r="A556" s="56">
        <v>2004.375</v>
      </c>
      <c r="B556" s="66">
        <v>380.62</v>
      </c>
    </row>
    <row r="557" spans="1:2" ht="15" customHeight="1" x14ac:dyDescent="0.2">
      <c r="A557" s="56">
        <v>2004.4580000000001</v>
      </c>
      <c r="B557" s="66">
        <v>379.66</v>
      </c>
    </row>
    <row r="558" spans="1:2" ht="15" customHeight="1" x14ac:dyDescent="0.2">
      <c r="A558" s="56">
        <v>2004.5419999999999</v>
      </c>
      <c r="B558" s="66">
        <v>377.48</v>
      </c>
    </row>
    <row r="559" spans="1:2" ht="15" customHeight="1" x14ac:dyDescent="0.2">
      <c r="A559" s="56">
        <v>2004.625</v>
      </c>
      <c r="B559" s="66">
        <v>376.07</v>
      </c>
    </row>
    <row r="560" spans="1:2" ht="15" customHeight="1" x14ac:dyDescent="0.2">
      <c r="A560" s="56">
        <v>2004.7080000000001</v>
      </c>
      <c r="B560" s="66">
        <v>374.1</v>
      </c>
    </row>
    <row r="561" spans="1:2" ht="15" customHeight="1" x14ac:dyDescent="0.2">
      <c r="A561" s="56">
        <v>2004.7919999999999</v>
      </c>
      <c r="B561" s="66">
        <v>374.47</v>
      </c>
    </row>
    <row r="562" spans="1:2" ht="15" customHeight="1" x14ac:dyDescent="0.2">
      <c r="A562" s="56">
        <v>2004.875</v>
      </c>
      <c r="B562" s="66">
        <v>376.15</v>
      </c>
    </row>
    <row r="563" spans="1:2" ht="15" customHeight="1" x14ac:dyDescent="0.2">
      <c r="A563" s="56">
        <v>2004.9580000000001</v>
      </c>
      <c r="B563" s="66">
        <v>377.51</v>
      </c>
    </row>
    <row r="564" spans="1:2" ht="15" customHeight="1" x14ac:dyDescent="0.2">
      <c r="A564" s="56">
        <v>2005.0419999999999</v>
      </c>
      <c r="B564" s="66">
        <v>378.43</v>
      </c>
    </row>
    <row r="565" spans="1:2" ht="15" customHeight="1" x14ac:dyDescent="0.2">
      <c r="A565" s="56">
        <v>2005.125</v>
      </c>
      <c r="B565" s="66">
        <v>379.7</v>
      </c>
    </row>
    <row r="566" spans="1:2" ht="15" customHeight="1" x14ac:dyDescent="0.2">
      <c r="A566" s="56">
        <v>2005.2080000000001</v>
      </c>
      <c r="B566" s="66">
        <v>380.91</v>
      </c>
    </row>
    <row r="567" spans="1:2" ht="15" customHeight="1" x14ac:dyDescent="0.2">
      <c r="A567" s="56">
        <v>2005.2919999999999</v>
      </c>
      <c r="B567" s="66">
        <v>382.2</v>
      </c>
    </row>
    <row r="568" spans="1:2" ht="15" customHeight="1" x14ac:dyDescent="0.2">
      <c r="A568" s="56">
        <v>2005.375</v>
      </c>
      <c r="B568" s="66">
        <v>382.45</v>
      </c>
    </row>
    <row r="569" spans="1:2" ht="15" customHeight="1" x14ac:dyDescent="0.2">
      <c r="A569" s="56">
        <v>2005.4580000000001</v>
      </c>
      <c r="B569" s="66">
        <v>382.14</v>
      </c>
    </row>
    <row r="570" spans="1:2" ht="15" customHeight="1" x14ac:dyDescent="0.2">
      <c r="A570" s="56">
        <v>2005.5419999999999</v>
      </c>
      <c r="B570" s="66">
        <v>380.6</v>
      </c>
    </row>
    <row r="571" spans="1:2" ht="15" customHeight="1" x14ac:dyDescent="0.2">
      <c r="A571" s="56">
        <v>2005.625</v>
      </c>
      <c r="B571" s="66">
        <v>378.6</v>
      </c>
    </row>
    <row r="572" spans="1:2" ht="15" customHeight="1" x14ac:dyDescent="0.2">
      <c r="A572" s="56">
        <v>2005.7080000000001</v>
      </c>
      <c r="B572" s="66">
        <v>376.72</v>
      </c>
    </row>
    <row r="573" spans="1:2" ht="15" customHeight="1" x14ac:dyDescent="0.2">
      <c r="A573" s="56">
        <v>2005.7919999999999</v>
      </c>
      <c r="B573" s="66">
        <v>376.98</v>
      </c>
    </row>
    <row r="574" spans="1:2" ht="15" customHeight="1" x14ac:dyDescent="0.2">
      <c r="A574" s="56">
        <v>2005.875</v>
      </c>
      <c r="B574" s="66">
        <v>378.29</v>
      </c>
    </row>
    <row r="575" spans="1:2" ht="15" customHeight="1" x14ac:dyDescent="0.2">
      <c r="A575" s="56">
        <v>2005.9580000000001</v>
      </c>
      <c r="B575" s="66">
        <v>380.07</v>
      </c>
    </row>
    <row r="576" spans="1:2" ht="15" customHeight="1" x14ac:dyDescent="0.2">
      <c r="A576" s="56">
        <v>2006.0419999999999</v>
      </c>
      <c r="B576" s="66">
        <v>381.36</v>
      </c>
    </row>
    <row r="577" spans="1:2" ht="15" customHeight="1" x14ac:dyDescent="0.2">
      <c r="A577" s="56">
        <v>2006.125</v>
      </c>
      <c r="B577" s="66">
        <v>382.19</v>
      </c>
    </row>
    <row r="578" spans="1:2" ht="15" customHeight="1" x14ac:dyDescent="0.2">
      <c r="A578" s="56">
        <v>2006.2080000000001</v>
      </c>
      <c r="B578" s="66">
        <v>382.65</v>
      </c>
    </row>
    <row r="579" spans="1:2" ht="15" customHeight="1" x14ac:dyDescent="0.2">
      <c r="A579" s="56">
        <v>2006.2919999999999</v>
      </c>
      <c r="B579" s="66">
        <v>384.65</v>
      </c>
    </row>
    <row r="580" spans="1:2" ht="15" customHeight="1" x14ac:dyDescent="0.2">
      <c r="A580" s="56">
        <v>2006.375</v>
      </c>
      <c r="B580" s="66">
        <v>384.94</v>
      </c>
    </row>
    <row r="581" spans="1:2" ht="15" customHeight="1" x14ac:dyDescent="0.2">
      <c r="A581" s="56">
        <v>2006.4580000000001</v>
      </c>
      <c r="B581" s="66">
        <v>384.01</v>
      </c>
    </row>
    <row r="582" spans="1:2" ht="15" customHeight="1" x14ac:dyDescent="0.2">
      <c r="A582" s="56">
        <v>2006.5419999999999</v>
      </c>
      <c r="B582" s="66">
        <v>382.15</v>
      </c>
    </row>
    <row r="583" spans="1:2" ht="15" customHeight="1" x14ac:dyDescent="0.2">
      <c r="A583" s="56">
        <v>2006.625</v>
      </c>
      <c r="B583" s="66">
        <v>380.33</v>
      </c>
    </row>
    <row r="584" spans="1:2" ht="15" customHeight="1" x14ac:dyDescent="0.2">
      <c r="A584" s="56">
        <v>2006.7080000000001</v>
      </c>
      <c r="B584" s="66">
        <v>378.81</v>
      </c>
    </row>
    <row r="585" spans="1:2" ht="15" customHeight="1" x14ac:dyDescent="0.2">
      <c r="A585" s="56">
        <v>2006.7919999999999</v>
      </c>
      <c r="B585" s="66">
        <v>379.06</v>
      </c>
    </row>
    <row r="586" spans="1:2" ht="15" customHeight="1" x14ac:dyDescent="0.2">
      <c r="A586" s="56">
        <v>2006.875</v>
      </c>
      <c r="B586" s="66">
        <v>380.17</v>
      </c>
    </row>
    <row r="587" spans="1:2" ht="15" customHeight="1" x14ac:dyDescent="0.2">
      <c r="A587" s="56">
        <v>2006.9580000000001</v>
      </c>
      <c r="B587" s="66">
        <v>381.85</v>
      </c>
    </row>
    <row r="588" spans="1:2" ht="15" customHeight="1" x14ac:dyDescent="0.2">
      <c r="A588" s="56">
        <v>2007.0419999999999</v>
      </c>
      <c r="B588" s="66">
        <v>382.88</v>
      </c>
    </row>
    <row r="589" spans="1:2" ht="15" customHeight="1" x14ac:dyDescent="0.2">
      <c r="A589" s="56">
        <v>2007.125</v>
      </c>
      <c r="B589" s="66">
        <v>383.77</v>
      </c>
    </row>
    <row r="590" spans="1:2" ht="15" customHeight="1" x14ac:dyDescent="0.2">
      <c r="A590" s="56">
        <v>2007.2080000000001</v>
      </c>
      <c r="B590" s="66">
        <v>384.42</v>
      </c>
    </row>
    <row r="591" spans="1:2" ht="15" customHeight="1" x14ac:dyDescent="0.2">
      <c r="A591" s="56">
        <v>2007.2919999999999</v>
      </c>
      <c r="B591" s="66">
        <v>386.36</v>
      </c>
    </row>
    <row r="592" spans="1:2" ht="15" customHeight="1" x14ac:dyDescent="0.2">
      <c r="A592" s="56">
        <v>2007.375</v>
      </c>
      <c r="B592" s="66">
        <v>386.53</v>
      </c>
    </row>
    <row r="593" spans="1:2" ht="15" customHeight="1" x14ac:dyDescent="0.2">
      <c r="A593" s="56">
        <v>2007.4580000000001</v>
      </c>
      <c r="B593" s="66">
        <v>386.01</v>
      </c>
    </row>
    <row r="594" spans="1:2" ht="15" customHeight="1" x14ac:dyDescent="0.2">
      <c r="A594" s="56">
        <v>2007.5419999999999</v>
      </c>
      <c r="B594" s="66">
        <v>384.45</v>
      </c>
    </row>
    <row r="595" spans="1:2" ht="15" customHeight="1" x14ac:dyDescent="0.2">
      <c r="A595" s="56">
        <v>2007.625</v>
      </c>
      <c r="B595" s="66">
        <v>381.96</v>
      </c>
    </row>
    <row r="596" spans="1:2" ht="15" customHeight="1" x14ac:dyDescent="0.2">
      <c r="A596" s="56">
        <v>2007.7080000000001</v>
      </c>
      <c r="B596" s="66">
        <v>380.81</v>
      </c>
    </row>
    <row r="597" spans="1:2" ht="15" customHeight="1" x14ac:dyDescent="0.2">
      <c r="A597" s="56">
        <v>2007.7919999999999</v>
      </c>
      <c r="B597" s="66">
        <v>381.09</v>
      </c>
    </row>
    <row r="598" spans="1:2" ht="15" customHeight="1" x14ac:dyDescent="0.2">
      <c r="A598" s="56">
        <v>2007.875</v>
      </c>
      <c r="B598" s="66">
        <v>382.37</v>
      </c>
    </row>
    <row r="599" spans="1:2" ht="15" customHeight="1" x14ac:dyDescent="0.2">
      <c r="A599" s="56">
        <v>2007.9580000000001</v>
      </c>
      <c r="B599" s="66">
        <v>383.84</v>
      </c>
    </row>
    <row r="600" spans="1:2" ht="15" customHeight="1" x14ac:dyDescent="0.2">
      <c r="A600" s="56">
        <v>2008.0419999999999</v>
      </c>
      <c r="B600" s="66">
        <v>385.42</v>
      </c>
    </row>
    <row r="601" spans="1:2" ht="15" customHeight="1" x14ac:dyDescent="0.2">
      <c r="A601" s="56">
        <v>2008.125</v>
      </c>
      <c r="B601" s="66">
        <v>385.72</v>
      </c>
    </row>
    <row r="602" spans="1:2" ht="15" customHeight="1" x14ac:dyDescent="0.2">
      <c r="A602" s="56">
        <v>2008.2080000000001</v>
      </c>
      <c r="B602" s="66">
        <v>385.96</v>
      </c>
    </row>
    <row r="603" spans="1:2" ht="15" customHeight="1" x14ac:dyDescent="0.2">
      <c r="A603" s="56">
        <v>2008.2919999999999</v>
      </c>
      <c r="B603" s="66">
        <v>387.18</v>
      </c>
    </row>
    <row r="604" spans="1:2" ht="15" customHeight="1" x14ac:dyDescent="0.2">
      <c r="A604" s="56">
        <v>2008.375</v>
      </c>
      <c r="B604" s="66">
        <v>388.5</v>
      </c>
    </row>
    <row r="605" spans="1:2" ht="15" customHeight="1" x14ac:dyDescent="0.2">
      <c r="A605" s="56">
        <v>2008.4580000000001</v>
      </c>
      <c r="B605" s="66">
        <v>387.88</v>
      </c>
    </row>
    <row r="606" spans="1:2" ht="15" customHeight="1" x14ac:dyDescent="0.2">
      <c r="A606" s="56">
        <v>2008.5419999999999</v>
      </c>
      <c r="B606" s="66">
        <v>386.38</v>
      </c>
    </row>
    <row r="607" spans="1:2" ht="15" customHeight="1" x14ac:dyDescent="0.2">
      <c r="A607" s="56">
        <v>2008.625</v>
      </c>
      <c r="B607" s="66">
        <v>384.15</v>
      </c>
    </row>
    <row r="608" spans="1:2" ht="15" customHeight="1" x14ac:dyDescent="0.2">
      <c r="A608" s="56">
        <v>2008.7080000000001</v>
      </c>
      <c r="B608" s="66">
        <v>383.07</v>
      </c>
    </row>
    <row r="609" spans="1:2" ht="15" customHeight="1" x14ac:dyDescent="0.2">
      <c r="A609" s="56">
        <v>2008.7919999999999</v>
      </c>
      <c r="B609" s="66">
        <v>382.98</v>
      </c>
    </row>
    <row r="610" spans="1:2" ht="15" customHeight="1" x14ac:dyDescent="0.2">
      <c r="A610" s="56">
        <v>2008.875</v>
      </c>
      <c r="B610" s="66">
        <v>384.11</v>
      </c>
    </row>
    <row r="611" spans="1:2" ht="15" customHeight="1" x14ac:dyDescent="0.2">
      <c r="A611" s="56">
        <v>2008.9580000000001</v>
      </c>
      <c r="B611" s="66">
        <v>385.54</v>
      </c>
    </row>
    <row r="612" spans="1:2" ht="15" customHeight="1" x14ac:dyDescent="0.2">
      <c r="A612" s="56">
        <v>2009.0419999999999</v>
      </c>
      <c r="B612" s="66">
        <v>386.93</v>
      </c>
    </row>
    <row r="613" spans="1:2" ht="15" customHeight="1" x14ac:dyDescent="0.2">
      <c r="A613" s="56">
        <v>2009.125</v>
      </c>
      <c r="B613" s="66">
        <v>387.41</v>
      </c>
    </row>
    <row r="614" spans="1:2" ht="15" customHeight="1" x14ac:dyDescent="0.2">
      <c r="A614" s="56">
        <v>2009.2080000000001</v>
      </c>
      <c r="B614" s="66">
        <v>388.78</v>
      </c>
    </row>
    <row r="615" spans="1:2" ht="15" customHeight="1" x14ac:dyDescent="0.2">
      <c r="A615" s="56">
        <v>2009.2919999999999</v>
      </c>
      <c r="B615" s="66">
        <v>389.46</v>
      </c>
    </row>
    <row r="616" spans="1:2" ht="15" customHeight="1" x14ac:dyDescent="0.2">
      <c r="A616" s="56">
        <v>2009.375</v>
      </c>
      <c r="B616" s="66">
        <v>390.18</v>
      </c>
    </row>
    <row r="617" spans="1:2" ht="15" customHeight="1" x14ac:dyDescent="0.2">
      <c r="A617" s="56">
        <v>2009.4580000000001</v>
      </c>
      <c r="B617" s="66">
        <v>389.42</v>
      </c>
    </row>
    <row r="618" spans="1:2" ht="15" customHeight="1" x14ac:dyDescent="0.2">
      <c r="A618" s="56">
        <v>2009.5419999999999</v>
      </c>
      <c r="B618" s="66">
        <v>387.79</v>
      </c>
    </row>
    <row r="619" spans="1:2" ht="15" customHeight="1" x14ac:dyDescent="0.2">
      <c r="A619" s="56">
        <v>2009.625</v>
      </c>
      <c r="B619" s="66">
        <v>385.91</v>
      </c>
    </row>
    <row r="620" spans="1:2" ht="15" customHeight="1" x14ac:dyDescent="0.2">
      <c r="A620" s="56">
        <v>2009.7080000000001</v>
      </c>
      <c r="B620" s="66">
        <v>384.78</v>
      </c>
    </row>
    <row r="621" spans="1:2" ht="15" customHeight="1" x14ac:dyDescent="0.2">
      <c r="A621" s="56">
        <v>2009.7919999999999</v>
      </c>
      <c r="B621" s="66">
        <v>384.38</v>
      </c>
    </row>
    <row r="622" spans="1:2" ht="15" customHeight="1" x14ac:dyDescent="0.2">
      <c r="A622" s="56">
        <v>2009.875</v>
      </c>
      <c r="B622" s="66">
        <v>385.99</v>
      </c>
    </row>
    <row r="623" spans="1:2" ht="15" customHeight="1" x14ac:dyDescent="0.2">
      <c r="A623" s="56">
        <v>2009.9580000000001</v>
      </c>
      <c r="B623" s="66">
        <v>387.27</v>
      </c>
    </row>
    <row r="624" spans="1:2" ht="15" customHeight="1" x14ac:dyDescent="0.2">
      <c r="A624" s="56">
        <v>2010.0419999999999</v>
      </c>
      <c r="B624" s="66">
        <v>388.45</v>
      </c>
    </row>
    <row r="625" spans="1:2" ht="15" customHeight="1" x14ac:dyDescent="0.2">
      <c r="A625" s="56">
        <v>2010.125</v>
      </c>
      <c r="B625" s="66">
        <v>389.84</v>
      </c>
    </row>
    <row r="626" spans="1:2" ht="15" customHeight="1" x14ac:dyDescent="0.2">
      <c r="A626" s="56">
        <v>2010.2080000000001</v>
      </c>
      <c r="B626" s="66">
        <v>391.02</v>
      </c>
    </row>
    <row r="627" spans="1:2" ht="15" customHeight="1" x14ac:dyDescent="0.2">
      <c r="A627" s="56">
        <v>2010.2919999999999</v>
      </c>
      <c r="B627" s="66">
        <v>392.49</v>
      </c>
    </row>
    <row r="628" spans="1:2" ht="15" customHeight="1" x14ac:dyDescent="0.2">
      <c r="A628" s="56">
        <v>2010.375</v>
      </c>
      <c r="B628" s="66">
        <v>392.95</v>
      </c>
    </row>
    <row r="629" spans="1:2" ht="15" customHeight="1" x14ac:dyDescent="0.2">
      <c r="A629" s="56">
        <v>2010.4580000000001</v>
      </c>
      <c r="B629" s="66">
        <v>392.03</v>
      </c>
    </row>
    <row r="630" spans="1:2" ht="15" customHeight="1" x14ac:dyDescent="0.2">
      <c r="A630" s="56">
        <v>2010.5419999999999</v>
      </c>
      <c r="B630" s="66">
        <v>390.11</v>
      </c>
    </row>
    <row r="631" spans="1:2" ht="15" customHeight="1" x14ac:dyDescent="0.2">
      <c r="A631" s="56">
        <v>2010.625</v>
      </c>
      <c r="B631" s="66">
        <v>388.15</v>
      </c>
    </row>
    <row r="632" spans="1:2" ht="15" customHeight="1" x14ac:dyDescent="0.2">
      <c r="A632" s="56">
        <v>2010.7080000000001</v>
      </c>
      <c r="B632" s="66">
        <v>386.8</v>
      </c>
    </row>
    <row r="633" spans="1:2" ht="15" customHeight="1" x14ac:dyDescent="0.2">
      <c r="A633" s="56">
        <v>2010.7919999999999</v>
      </c>
      <c r="B633" s="66">
        <v>387.18</v>
      </c>
    </row>
    <row r="634" spans="1:2" ht="15" customHeight="1" x14ac:dyDescent="0.2">
      <c r="A634" s="56">
        <v>2010.875</v>
      </c>
      <c r="B634" s="66">
        <v>388.59</v>
      </c>
    </row>
    <row r="635" spans="1:2" ht="15" customHeight="1" x14ac:dyDescent="0.2">
      <c r="A635" s="56">
        <v>2010.9580000000001</v>
      </c>
      <c r="B635" s="66">
        <v>389.68</v>
      </c>
    </row>
    <row r="636" spans="1:2" ht="15" customHeight="1" x14ac:dyDescent="0.2">
      <c r="A636" s="56">
        <v>2011.0419999999999</v>
      </c>
      <c r="B636" s="66">
        <v>391.19</v>
      </c>
    </row>
    <row r="637" spans="1:2" ht="15" customHeight="1" x14ac:dyDescent="0.2">
      <c r="A637" s="56">
        <v>2011.125</v>
      </c>
      <c r="B637" s="66">
        <v>391.76</v>
      </c>
    </row>
    <row r="638" spans="1:2" ht="15" customHeight="1" x14ac:dyDescent="0.2">
      <c r="A638" s="56">
        <v>2011.2080000000001</v>
      </c>
      <c r="B638" s="66">
        <v>392.41</v>
      </c>
    </row>
    <row r="639" spans="1:2" ht="15" customHeight="1" x14ac:dyDescent="0.2">
      <c r="A639" s="56">
        <v>2011.2919999999999</v>
      </c>
      <c r="B639" s="66">
        <v>393.29</v>
      </c>
    </row>
    <row r="640" spans="1:2" ht="15" customHeight="1" x14ac:dyDescent="0.2">
      <c r="A640" s="56">
        <v>2011.375</v>
      </c>
      <c r="B640" s="66">
        <v>394.16</v>
      </c>
    </row>
    <row r="641" spans="1:2" ht="15" customHeight="1" x14ac:dyDescent="0.2">
      <c r="A641" s="56">
        <v>2011.4580000000001</v>
      </c>
      <c r="B641" s="66">
        <v>393.69</v>
      </c>
    </row>
    <row r="642" spans="1:2" ht="15" customHeight="1" x14ac:dyDescent="0.2">
      <c r="A642" s="56">
        <v>2011.5419999999999</v>
      </c>
      <c r="B642" s="66">
        <v>392.39</v>
      </c>
    </row>
    <row r="643" spans="1:2" ht="15" customHeight="1" x14ac:dyDescent="0.2">
      <c r="A643" s="56">
        <v>2011.625</v>
      </c>
      <c r="B643" s="66">
        <v>390.08</v>
      </c>
    </row>
    <row r="644" spans="1:2" ht="15" customHeight="1" x14ac:dyDescent="0.2">
      <c r="A644" s="56">
        <v>2011.7080000000001</v>
      </c>
      <c r="B644" s="66">
        <v>389</v>
      </c>
    </row>
    <row r="645" spans="1:2" ht="15" customHeight="1" x14ac:dyDescent="0.2">
      <c r="A645" s="56">
        <v>2011.7919999999999</v>
      </c>
      <c r="B645" s="66">
        <v>388.92</v>
      </c>
    </row>
    <row r="646" spans="1:2" ht="15" customHeight="1" x14ac:dyDescent="0.2">
      <c r="A646" s="56">
        <v>2011.875</v>
      </c>
      <c r="B646" s="66">
        <v>390.2</v>
      </c>
    </row>
    <row r="647" spans="1:2" ht="15" customHeight="1" x14ac:dyDescent="0.2">
      <c r="A647" s="56">
        <v>2011.9580000000001</v>
      </c>
      <c r="B647" s="66">
        <v>391.8</v>
      </c>
    </row>
    <row r="648" spans="1:2" ht="15" customHeight="1" x14ac:dyDescent="0.2">
      <c r="A648" s="56">
        <v>2012.0419999999999</v>
      </c>
      <c r="B648" s="66">
        <v>393.1</v>
      </c>
    </row>
    <row r="649" spans="1:2" ht="15" customHeight="1" x14ac:dyDescent="0.2">
      <c r="A649" s="56">
        <v>2012.125</v>
      </c>
      <c r="B649" s="66">
        <v>393.65</v>
      </c>
    </row>
    <row r="650" spans="1:2" ht="15" customHeight="1" x14ac:dyDescent="0.2">
      <c r="A650" s="56">
        <v>2012.2080000000001</v>
      </c>
      <c r="B650" s="66">
        <v>394.44</v>
      </c>
    </row>
    <row r="651" spans="1:2" ht="15" customHeight="1" x14ac:dyDescent="0.2">
      <c r="A651" s="56">
        <v>2012.2919999999999</v>
      </c>
      <c r="B651" s="66">
        <v>396.19</v>
      </c>
    </row>
    <row r="652" spans="1:2" ht="15" customHeight="1" x14ac:dyDescent="0.2">
      <c r="A652" s="56">
        <v>2012.375</v>
      </c>
      <c r="B652" s="66">
        <v>396.77</v>
      </c>
    </row>
    <row r="653" spans="1:2" ht="15" customHeight="1" x14ac:dyDescent="0.2">
      <c r="A653" s="56">
        <v>2012.4580000000001</v>
      </c>
      <c r="B653" s="66">
        <v>395.77</v>
      </c>
    </row>
  </sheetData>
  <hyperlinks>
    <hyperlink ref="F2" r:id="rId1"/>
    <hyperlink ref="F3" r:id="rId2"/>
    <hyperlink ref="J1" r:id="rId3"/>
  </hyperlinks>
  <pageMargins left="0.7" right="0.7" top="0.75" bottom="0.75" header="0.3" footer="0.3"/>
  <drawing r:id="rId4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opLeftCell="B1" workbookViewId="0">
      <selection activeCell="D8" sqref="D8"/>
    </sheetView>
  </sheetViews>
  <sheetFormatPr defaultColWidth="9.140625" defaultRowHeight="12.75" x14ac:dyDescent="0.2"/>
  <cols>
    <col min="1" max="1" width="21.42578125" style="56" customWidth="1"/>
    <col min="2" max="2" width="15.85546875" style="56" customWidth="1"/>
    <col min="3" max="3" width="23.7109375" style="56" customWidth="1"/>
    <col min="4" max="4" width="23.5703125" style="56" customWidth="1"/>
    <col min="5" max="5" width="18.140625" style="56" bestFit="1" customWidth="1"/>
    <col min="6" max="6" width="17.28515625" style="56" customWidth="1"/>
    <col min="7" max="7" width="14.85546875" style="56" customWidth="1"/>
    <col min="8" max="8" width="11.7109375" style="56" customWidth="1"/>
    <col min="9" max="9" width="18.5703125" style="56" customWidth="1"/>
    <col min="10" max="10" width="11.42578125" style="56" customWidth="1"/>
    <col min="11" max="16384" width="9.140625" style="56"/>
  </cols>
  <sheetData>
    <row r="1" spans="1:10" ht="33" x14ac:dyDescent="0.2">
      <c r="A1" s="284" t="s">
        <v>205</v>
      </c>
      <c r="B1" s="284"/>
      <c r="C1" s="284"/>
      <c r="D1" s="284"/>
      <c r="E1" s="284"/>
      <c r="F1" s="284"/>
      <c r="G1" s="284"/>
      <c r="H1" s="284"/>
      <c r="I1" s="284"/>
    </row>
    <row r="2" spans="1:10" ht="16.5" x14ac:dyDescent="0.3">
      <c r="A2" s="283" t="s">
        <v>204</v>
      </c>
      <c r="B2" s="283"/>
      <c r="C2" s="283"/>
      <c r="D2" s="283"/>
      <c r="E2" s="283"/>
      <c r="F2" s="283"/>
      <c r="G2" s="283"/>
      <c r="H2" s="283"/>
      <c r="I2" s="283"/>
      <c r="J2" s="283"/>
    </row>
    <row r="3" spans="1:10" ht="16.5" x14ac:dyDescent="0.3">
      <c r="A3" s="65" t="s">
        <v>203</v>
      </c>
      <c r="B3" s="63"/>
      <c r="C3" s="64">
        <v>0.25</v>
      </c>
      <c r="D3" s="63"/>
      <c r="E3" s="63"/>
      <c r="F3" s="63"/>
      <c r="G3" s="63"/>
      <c r="H3" s="63"/>
      <c r="I3" s="63"/>
      <c r="J3" s="63"/>
    </row>
    <row r="4" spans="1:10" ht="18" x14ac:dyDescent="0.35">
      <c r="A4" s="60"/>
      <c r="B4" s="62"/>
      <c r="C4" s="61"/>
      <c r="D4" s="61"/>
      <c r="E4" s="61"/>
      <c r="F4" s="61"/>
      <c r="G4" s="61"/>
      <c r="H4" s="61"/>
      <c r="I4" s="60"/>
      <c r="J4" s="60"/>
    </row>
    <row r="5" spans="1:10" ht="27.75" customHeight="1" thickBot="1" x14ac:dyDescent="0.25">
      <c r="A5" s="248" t="s">
        <v>202</v>
      </c>
      <c r="B5" s="249" t="s">
        <v>4</v>
      </c>
      <c r="C5" s="250" t="s">
        <v>201</v>
      </c>
      <c r="D5" s="250" t="s">
        <v>200</v>
      </c>
      <c r="E5" s="249" t="s">
        <v>199</v>
      </c>
      <c r="F5" s="250" t="s">
        <v>198</v>
      </c>
      <c r="G5" s="249" t="s">
        <v>197</v>
      </c>
      <c r="H5" s="251" t="s">
        <v>196</v>
      </c>
      <c r="I5" s="272" t="s">
        <v>305</v>
      </c>
      <c r="J5" s="272" t="s">
        <v>306</v>
      </c>
    </row>
    <row r="6" spans="1:10" ht="13.5" thickTop="1" x14ac:dyDescent="0.2">
      <c r="A6" s="265" t="s">
        <v>145</v>
      </c>
      <c r="B6" s="266">
        <v>40930</v>
      </c>
      <c r="C6" s="267" t="s">
        <v>116</v>
      </c>
      <c r="D6" s="267" t="s">
        <v>115</v>
      </c>
      <c r="E6" s="267" t="s">
        <v>132</v>
      </c>
      <c r="F6" s="268" t="s">
        <v>119</v>
      </c>
      <c r="G6" s="269" t="s">
        <v>118</v>
      </c>
      <c r="H6" s="270">
        <v>6540</v>
      </c>
      <c r="I6" s="253">
        <f>IF(F6="Paid in Full",H6,H6*$C$3)</f>
        <v>6540</v>
      </c>
      <c r="J6" s="252">
        <f>'January Data'!$H$6:$H$75 - 'January Data'!$I$6:$I$75</f>
        <v>0</v>
      </c>
    </row>
    <row r="7" spans="1:10" x14ac:dyDescent="0.2">
      <c r="A7" s="254" t="s">
        <v>163</v>
      </c>
      <c r="B7" s="255">
        <v>40920</v>
      </c>
      <c r="C7" s="256" t="s">
        <v>116</v>
      </c>
      <c r="D7" s="256" t="s">
        <v>115</v>
      </c>
      <c r="E7" s="256" t="s">
        <v>132</v>
      </c>
      <c r="F7" s="257" t="s">
        <v>113</v>
      </c>
      <c r="G7" s="258" t="s">
        <v>118</v>
      </c>
      <c r="H7" s="245">
        <v>6700</v>
      </c>
      <c r="I7" s="245">
        <f t="shared" ref="I7:I70" si="0">IF(F7="Paid in Full",H7,H7*$C$3)</f>
        <v>1675</v>
      </c>
      <c r="J7" s="256">
        <f>'January Data'!$H$6:$H$75 - 'January Data'!$I$6:$I$75</f>
        <v>5025</v>
      </c>
    </row>
    <row r="8" spans="1:10" x14ac:dyDescent="0.2">
      <c r="A8" s="254" t="s">
        <v>188</v>
      </c>
      <c r="B8" s="255">
        <v>40911</v>
      </c>
      <c r="C8" s="256" t="s">
        <v>116</v>
      </c>
      <c r="D8" s="256" t="s">
        <v>115</v>
      </c>
      <c r="E8" s="256" t="s">
        <v>132</v>
      </c>
      <c r="F8" s="257" t="s">
        <v>119</v>
      </c>
      <c r="G8" s="258" t="s">
        <v>118</v>
      </c>
      <c r="H8" s="245">
        <v>6780</v>
      </c>
      <c r="I8" s="247">
        <f t="shared" si="0"/>
        <v>6780</v>
      </c>
      <c r="J8" s="261">
        <f>'January Data'!$H$6:$H$75 - 'January Data'!$I$6:$I$75</f>
        <v>0</v>
      </c>
    </row>
    <row r="9" spans="1:10" x14ac:dyDescent="0.2">
      <c r="A9" s="259" t="s">
        <v>183</v>
      </c>
      <c r="B9" s="260">
        <v>40912</v>
      </c>
      <c r="C9" s="261" t="s">
        <v>116</v>
      </c>
      <c r="D9" s="261" t="s">
        <v>115</v>
      </c>
      <c r="E9" s="261" t="s">
        <v>132</v>
      </c>
      <c r="F9" s="262" t="s">
        <v>119</v>
      </c>
      <c r="G9" s="263" t="s">
        <v>112</v>
      </c>
      <c r="H9" s="247">
        <v>8490</v>
      </c>
      <c r="I9" s="245">
        <f t="shared" si="0"/>
        <v>8490</v>
      </c>
      <c r="J9" s="256">
        <f>'January Data'!$H$6:$H$75 - 'January Data'!$I$6:$I$75</f>
        <v>0</v>
      </c>
    </row>
    <row r="10" spans="1:10" x14ac:dyDescent="0.2">
      <c r="A10" s="254" t="s">
        <v>161</v>
      </c>
      <c r="B10" s="255">
        <v>40922</v>
      </c>
      <c r="C10" s="256" t="s">
        <v>130</v>
      </c>
      <c r="D10" s="256" t="s">
        <v>129</v>
      </c>
      <c r="E10" s="256" t="s">
        <v>132</v>
      </c>
      <c r="F10" s="257" t="s">
        <v>119</v>
      </c>
      <c r="G10" s="258" t="s">
        <v>112</v>
      </c>
      <c r="H10" s="245">
        <v>4800</v>
      </c>
      <c r="I10" s="247">
        <f t="shared" si="0"/>
        <v>4800</v>
      </c>
      <c r="J10" s="261">
        <f>'January Data'!$H$6:$H$75 - 'January Data'!$I$6:$I$75</f>
        <v>0</v>
      </c>
    </row>
    <row r="11" spans="1:10" x14ac:dyDescent="0.2">
      <c r="A11" s="254" t="s">
        <v>172</v>
      </c>
      <c r="B11" s="255">
        <v>40915</v>
      </c>
      <c r="C11" s="256" t="s">
        <v>130</v>
      </c>
      <c r="D11" s="256" t="s">
        <v>129</v>
      </c>
      <c r="E11" s="256" t="s">
        <v>132</v>
      </c>
      <c r="F11" s="257" t="s">
        <v>119</v>
      </c>
      <c r="G11" s="258" t="s">
        <v>118</v>
      </c>
      <c r="H11" s="245">
        <v>5400</v>
      </c>
      <c r="I11" s="245">
        <f t="shared" si="0"/>
        <v>5400</v>
      </c>
      <c r="J11" s="256">
        <f>'January Data'!$H$6:$H$75 - 'January Data'!$I$6:$I$75</f>
        <v>0</v>
      </c>
    </row>
    <row r="12" spans="1:10" x14ac:dyDescent="0.2">
      <c r="A12" s="259" t="s">
        <v>181</v>
      </c>
      <c r="B12" s="260">
        <v>40912</v>
      </c>
      <c r="C12" s="261" t="s">
        <v>130</v>
      </c>
      <c r="D12" s="261" t="s">
        <v>129</v>
      </c>
      <c r="E12" s="261" t="s">
        <v>132</v>
      </c>
      <c r="F12" s="262" t="s">
        <v>119</v>
      </c>
      <c r="G12" s="263" t="s">
        <v>112</v>
      </c>
      <c r="H12" s="247">
        <v>7450</v>
      </c>
      <c r="I12" s="247">
        <f t="shared" si="0"/>
        <v>7450</v>
      </c>
      <c r="J12" s="261">
        <f>'January Data'!$H$6:$H$75 - 'January Data'!$I$6:$I$75</f>
        <v>0</v>
      </c>
    </row>
    <row r="13" spans="1:10" x14ac:dyDescent="0.2">
      <c r="A13" s="254" t="s">
        <v>181</v>
      </c>
      <c r="B13" s="255">
        <v>40912</v>
      </c>
      <c r="C13" s="256" t="s">
        <v>130</v>
      </c>
      <c r="D13" s="256" t="s">
        <v>129</v>
      </c>
      <c r="E13" s="256" t="s">
        <v>132</v>
      </c>
      <c r="F13" s="257" t="s">
        <v>119</v>
      </c>
      <c r="G13" s="258" t="s">
        <v>112</v>
      </c>
      <c r="H13" s="245">
        <v>7450</v>
      </c>
      <c r="I13" s="245">
        <f t="shared" si="0"/>
        <v>7450</v>
      </c>
      <c r="J13" s="256">
        <f>'January Data'!$H$6:$H$75 - 'January Data'!$I$6:$I$75</f>
        <v>0</v>
      </c>
    </row>
    <row r="14" spans="1:10" x14ac:dyDescent="0.2">
      <c r="A14" s="259" t="s">
        <v>133</v>
      </c>
      <c r="B14" s="260">
        <v>40937</v>
      </c>
      <c r="C14" s="261" t="s">
        <v>130</v>
      </c>
      <c r="D14" s="261" t="s">
        <v>129</v>
      </c>
      <c r="E14" s="261" t="s">
        <v>132</v>
      </c>
      <c r="F14" s="262" t="s">
        <v>113</v>
      </c>
      <c r="G14" s="263" t="s">
        <v>118</v>
      </c>
      <c r="H14" s="247">
        <v>7730</v>
      </c>
      <c r="I14" s="247">
        <f t="shared" si="0"/>
        <v>1932.5</v>
      </c>
      <c r="J14" s="261">
        <f>'January Data'!$H$6:$H$75 - 'January Data'!$I$6:$I$75</f>
        <v>5797.5</v>
      </c>
    </row>
    <row r="15" spans="1:10" x14ac:dyDescent="0.2">
      <c r="A15" s="254" t="s">
        <v>171</v>
      </c>
      <c r="B15" s="255">
        <v>40916</v>
      </c>
      <c r="C15" s="256" t="s">
        <v>127</v>
      </c>
      <c r="D15" s="256" t="s">
        <v>126</v>
      </c>
      <c r="E15" s="256" t="s">
        <v>132</v>
      </c>
      <c r="F15" s="257" t="s">
        <v>113</v>
      </c>
      <c r="G15" s="258" t="s">
        <v>118</v>
      </c>
      <c r="H15" s="245">
        <v>3240</v>
      </c>
      <c r="I15" s="245">
        <f t="shared" si="0"/>
        <v>810</v>
      </c>
      <c r="J15" s="256">
        <f>'January Data'!$H$6:$H$75 - 'January Data'!$I$6:$I$75</f>
        <v>2430</v>
      </c>
    </row>
    <row r="16" spans="1:10" x14ac:dyDescent="0.2">
      <c r="A16" s="259" t="s">
        <v>152</v>
      </c>
      <c r="B16" s="260">
        <v>40928</v>
      </c>
      <c r="C16" s="261" t="s">
        <v>127</v>
      </c>
      <c r="D16" s="261" t="s">
        <v>126</v>
      </c>
      <c r="E16" s="261" t="s">
        <v>132</v>
      </c>
      <c r="F16" s="262" t="s">
        <v>113</v>
      </c>
      <c r="G16" s="263" t="s">
        <v>112</v>
      </c>
      <c r="H16" s="247">
        <v>7500</v>
      </c>
      <c r="I16" s="247">
        <f t="shared" si="0"/>
        <v>1875</v>
      </c>
      <c r="J16" s="261">
        <f>'January Data'!$H$6:$H$75 - 'January Data'!$I$6:$I$75</f>
        <v>5625</v>
      </c>
    </row>
    <row r="17" spans="1:10" x14ac:dyDescent="0.2">
      <c r="A17" s="254" t="s">
        <v>159</v>
      </c>
      <c r="B17" s="255">
        <v>40924</v>
      </c>
      <c r="C17" s="256" t="s">
        <v>127</v>
      </c>
      <c r="D17" s="256" t="s">
        <v>126</v>
      </c>
      <c r="E17" s="256" t="s">
        <v>132</v>
      </c>
      <c r="F17" s="257" t="s">
        <v>119</v>
      </c>
      <c r="G17" s="258" t="s">
        <v>118</v>
      </c>
      <c r="H17" s="245">
        <v>32000</v>
      </c>
      <c r="I17" s="245">
        <f t="shared" si="0"/>
        <v>32000</v>
      </c>
      <c r="J17" s="256">
        <f>'January Data'!$H$6:$H$75 - 'January Data'!$I$6:$I$75</f>
        <v>0</v>
      </c>
    </row>
    <row r="18" spans="1:10" x14ac:dyDescent="0.2">
      <c r="A18" s="259" t="s">
        <v>164</v>
      </c>
      <c r="B18" s="260">
        <v>40919</v>
      </c>
      <c r="C18" s="261" t="s">
        <v>122</v>
      </c>
      <c r="D18" s="261" t="s">
        <v>121</v>
      </c>
      <c r="E18" s="261" t="s">
        <v>132</v>
      </c>
      <c r="F18" s="262" t="s">
        <v>119</v>
      </c>
      <c r="G18" s="263" t="s">
        <v>112</v>
      </c>
      <c r="H18" s="247">
        <v>4650</v>
      </c>
      <c r="I18" s="247">
        <f t="shared" si="0"/>
        <v>4650</v>
      </c>
      <c r="J18" s="261">
        <f>'January Data'!$H$6:$H$75 - 'January Data'!$I$6:$I$75</f>
        <v>0</v>
      </c>
    </row>
    <row r="19" spans="1:10" x14ac:dyDescent="0.2">
      <c r="A19" s="254" t="s">
        <v>191</v>
      </c>
      <c r="B19" s="255">
        <v>40910</v>
      </c>
      <c r="C19" s="256" t="s">
        <v>122</v>
      </c>
      <c r="D19" s="256" t="s">
        <v>121</v>
      </c>
      <c r="E19" s="256" t="s">
        <v>132</v>
      </c>
      <c r="F19" s="257" t="s">
        <v>113</v>
      </c>
      <c r="G19" s="258" t="s">
        <v>112</v>
      </c>
      <c r="H19" s="245">
        <v>5432</v>
      </c>
      <c r="I19" s="245">
        <f t="shared" si="0"/>
        <v>1358</v>
      </c>
      <c r="J19" s="256">
        <f>'January Data'!$H$6:$H$75 - 'January Data'!$I$6:$I$75</f>
        <v>4074</v>
      </c>
    </row>
    <row r="20" spans="1:10" x14ac:dyDescent="0.2">
      <c r="A20" s="259" t="s">
        <v>144</v>
      </c>
      <c r="B20" s="260">
        <v>40931</v>
      </c>
      <c r="C20" s="261" t="s">
        <v>122</v>
      </c>
      <c r="D20" s="261" t="s">
        <v>121</v>
      </c>
      <c r="E20" s="261" t="s">
        <v>132</v>
      </c>
      <c r="F20" s="262" t="s">
        <v>113</v>
      </c>
      <c r="G20" s="263" t="s">
        <v>118</v>
      </c>
      <c r="H20" s="247">
        <v>5600</v>
      </c>
      <c r="I20" s="247">
        <f t="shared" si="0"/>
        <v>1400</v>
      </c>
      <c r="J20" s="261">
        <f>'January Data'!$H$6:$H$75 - 'January Data'!$I$6:$I$75</f>
        <v>4200</v>
      </c>
    </row>
    <row r="21" spans="1:10" x14ac:dyDescent="0.2">
      <c r="A21" s="254" t="s">
        <v>148</v>
      </c>
      <c r="B21" s="255">
        <v>40929</v>
      </c>
      <c r="C21" s="256" t="s">
        <v>122</v>
      </c>
      <c r="D21" s="256" t="s">
        <v>121</v>
      </c>
      <c r="E21" s="256" t="s">
        <v>132</v>
      </c>
      <c r="F21" s="257" t="s">
        <v>113</v>
      </c>
      <c r="G21" s="258" t="s">
        <v>118</v>
      </c>
      <c r="H21" s="245">
        <v>5600</v>
      </c>
      <c r="I21" s="245">
        <f t="shared" si="0"/>
        <v>1400</v>
      </c>
      <c r="J21" s="256">
        <f>'January Data'!$H$6:$H$75 - 'January Data'!$I$6:$I$75</f>
        <v>4200</v>
      </c>
    </row>
    <row r="22" spans="1:10" x14ac:dyDescent="0.2">
      <c r="A22" s="259" t="s">
        <v>179</v>
      </c>
      <c r="B22" s="260">
        <v>40912</v>
      </c>
      <c r="C22" s="261" t="s">
        <v>122</v>
      </c>
      <c r="D22" s="261" t="s">
        <v>121</v>
      </c>
      <c r="E22" s="261" t="s">
        <v>132</v>
      </c>
      <c r="F22" s="262" t="s">
        <v>119</v>
      </c>
      <c r="G22" s="263" t="s">
        <v>112</v>
      </c>
      <c r="H22" s="247">
        <v>6780</v>
      </c>
      <c r="I22" s="247">
        <f t="shared" si="0"/>
        <v>6780</v>
      </c>
      <c r="J22" s="261">
        <f>'January Data'!$H$6:$H$75 - 'January Data'!$I$6:$I$75</f>
        <v>0</v>
      </c>
    </row>
    <row r="23" spans="1:10" x14ac:dyDescent="0.2">
      <c r="A23" s="254" t="s">
        <v>174</v>
      </c>
      <c r="B23" s="255">
        <v>40914</v>
      </c>
      <c r="C23" s="256" t="s">
        <v>122</v>
      </c>
      <c r="D23" s="256" t="s">
        <v>121</v>
      </c>
      <c r="E23" s="256" t="s">
        <v>132</v>
      </c>
      <c r="F23" s="257" t="s">
        <v>113</v>
      </c>
      <c r="G23" s="258" t="s">
        <v>112</v>
      </c>
      <c r="H23" s="245">
        <v>8560</v>
      </c>
      <c r="I23" s="245">
        <f t="shared" si="0"/>
        <v>2140</v>
      </c>
      <c r="J23" s="256">
        <f>'January Data'!$H$6:$H$75 - 'January Data'!$I$6:$I$75</f>
        <v>6420</v>
      </c>
    </row>
    <row r="24" spans="1:10" x14ac:dyDescent="0.2">
      <c r="A24" s="259" t="s">
        <v>135</v>
      </c>
      <c r="B24" s="260">
        <v>40936</v>
      </c>
      <c r="C24" s="261" t="s">
        <v>122</v>
      </c>
      <c r="D24" s="261" t="s">
        <v>121</v>
      </c>
      <c r="E24" s="261" t="s">
        <v>132</v>
      </c>
      <c r="F24" s="262" t="s">
        <v>113</v>
      </c>
      <c r="G24" s="263" t="s">
        <v>112</v>
      </c>
      <c r="H24" s="247">
        <v>10000</v>
      </c>
      <c r="I24" s="247">
        <f t="shared" si="0"/>
        <v>2500</v>
      </c>
      <c r="J24" s="261">
        <f>'January Data'!$H$6:$H$75 - 'January Data'!$I$6:$I$75</f>
        <v>7500</v>
      </c>
    </row>
    <row r="25" spans="1:10" x14ac:dyDescent="0.2">
      <c r="A25" s="254" t="s">
        <v>182</v>
      </c>
      <c r="B25" s="255">
        <v>40912</v>
      </c>
      <c r="C25" s="256" t="s">
        <v>116</v>
      </c>
      <c r="D25" s="256" t="s">
        <v>115</v>
      </c>
      <c r="E25" s="256" t="s">
        <v>120</v>
      </c>
      <c r="F25" s="257" t="s">
        <v>119</v>
      </c>
      <c r="G25" s="258" t="s">
        <v>118</v>
      </c>
      <c r="H25" s="245">
        <v>5432</v>
      </c>
      <c r="I25" s="245">
        <f t="shared" si="0"/>
        <v>5432</v>
      </c>
      <c r="J25" s="256">
        <f>'January Data'!$H$6:$H$75 - 'January Data'!$I$6:$I$75</f>
        <v>0</v>
      </c>
    </row>
    <row r="26" spans="1:10" x14ac:dyDescent="0.2">
      <c r="A26" s="259" t="s">
        <v>166</v>
      </c>
      <c r="B26" s="260">
        <v>40919</v>
      </c>
      <c r="C26" s="261" t="s">
        <v>116</v>
      </c>
      <c r="D26" s="261" t="s">
        <v>115</v>
      </c>
      <c r="E26" s="261" t="s">
        <v>120</v>
      </c>
      <c r="F26" s="262" t="s">
        <v>113</v>
      </c>
      <c r="G26" s="263" t="s">
        <v>112</v>
      </c>
      <c r="H26" s="247">
        <v>7500</v>
      </c>
      <c r="I26" s="247">
        <f t="shared" si="0"/>
        <v>1875</v>
      </c>
      <c r="J26" s="261">
        <f>'January Data'!$H$6:$H$75 - 'January Data'!$I$6:$I$75</f>
        <v>5625</v>
      </c>
    </row>
    <row r="27" spans="1:10" x14ac:dyDescent="0.2">
      <c r="A27" s="254" t="s">
        <v>134</v>
      </c>
      <c r="B27" s="255">
        <v>40936</v>
      </c>
      <c r="C27" s="256" t="s">
        <v>116</v>
      </c>
      <c r="D27" s="256" t="s">
        <v>115</v>
      </c>
      <c r="E27" s="256" t="s">
        <v>120</v>
      </c>
      <c r="F27" s="257" t="s">
        <v>119</v>
      </c>
      <c r="G27" s="258" t="s">
        <v>118</v>
      </c>
      <c r="H27" s="245">
        <v>8400</v>
      </c>
      <c r="I27" s="245">
        <f t="shared" si="0"/>
        <v>8400</v>
      </c>
      <c r="J27" s="256">
        <f>'January Data'!$H$6:$H$75 - 'January Data'!$I$6:$I$75</f>
        <v>0</v>
      </c>
    </row>
    <row r="28" spans="1:10" x14ac:dyDescent="0.2">
      <c r="A28" s="254" t="s">
        <v>142</v>
      </c>
      <c r="B28" s="255">
        <v>40933</v>
      </c>
      <c r="C28" s="256" t="s">
        <v>116</v>
      </c>
      <c r="D28" s="256" t="s">
        <v>115</v>
      </c>
      <c r="E28" s="256" t="s">
        <v>120</v>
      </c>
      <c r="F28" s="257" t="s">
        <v>113</v>
      </c>
      <c r="G28" s="258" t="s">
        <v>112</v>
      </c>
      <c r="H28" s="245">
        <v>12500</v>
      </c>
      <c r="I28" s="247">
        <f t="shared" si="0"/>
        <v>3125</v>
      </c>
      <c r="J28" s="261">
        <f>'January Data'!$H$6:$H$75 - 'January Data'!$I$6:$I$75</f>
        <v>9375</v>
      </c>
    </row>
    <row r="29" spans="1:10" x14ac:dyDescent="0.2">
      <c r="A29" s="254" t="s">
        <v>195</v>
      </c>
      <c r="B29" s="255">
        <v>40909</v>
      </c>
      <c r="C29" s="256" t="s">
        <v>116</v>
      </c>
      <c r="D29" s="256" t="s">
        <v>115</v>
      </c>
      <c r="E29" s="256" t="s">
        <v>120</v>
      </c>
      <c r="F29" s="257" t="s">
        <v>113</v>
      </c>
      <c r="G29" s="258" t="s">
        <v>112</v>
      </c>
      <c r="H29" s="245">
        <v>15000</v>
      </c>
      <c r="I29" s="245">
        <f t="shared" si="0"/>
        <v>3750</v>
      </c>
      <c r="J29" s="256">
        <f>'January Data'!$H$6:$H$75 - 'January Data'!$I$6:$I$75</f>
        <v>11250</v>
      </c>
    </row>
    <row r="30" spans="1:10" x14ac:dyDescent="0.2">
      <c r="A30" s="254" t="s">
        <v>141</v>
      </c>
      <c r="B30" s="255">
        <v>40934</v>
      </c>
      <c r="C30" s="256" t="s">
        <v>116</v>
      </c>
      <c r="D30" s="256" t="s">
        <v>115</v>
      </c>
      <c r="E30" s="256" t="s">
        <v>120</v>
      </c>
      <c r="F30" s="257" t="s">
        <v>119</v>
      </c>
      <c r="G30" s="258" t="s">
        <v>112</v>
      </c>
      <c r="H30" s="245">
        <v>22500</v>
      </c>
      <c r="I30" s="247">
        <f t="shared" si="0"/>
        <v>22500</v>
      </c>
      <c r="J30" s="261">
        <f>'January Data'!$H$6:$H$75 - 'January Data'!$I$6:$I$75</f>
        <v>0</v>
      </c>
    </row>
    <row r="31" spans="1:10" x14ac:dyDescent="0.2">
      <c r="A31" s="259" t="s">
        <v>187</v>
      </c>
      <c r="B31" s="260">
        <v>40911</v>
      </c>
      <c r="C31" s="261" t="s">
        <v>116</v>
      </c>
      <c r="D31" s="261" t="s">
        <v>115</v>
      </c>
      <c r="E31" s="261" t="s">
        <v>120</v>
      </c>
      <c r="F31" s="262" t="s">
        <v>119</v>
      </c>
      <c r="G31" s="263" t="s">
        <v>118</v>
      </c>
      <c r="H31" s="247">
        <v>27000</v>
      </c>
      <c r="I31" s="245">
        <f t="shared" si="0"/>
        <v>27000</v>
      </c>
      <c r="J31" s="256">
        <f>'January Data'!$H$6:$H$75 - 'January Data'!$I$6:$I$75</f>
        <v>0</v>
      </c>
    </row>
    <row r="32" spans="1:10" x14ac:dyDescent="0.2">
      <c r="A32" s="259" t="s">
        <v>168</v>
      </c>
      <c r="B32" s="260">
        <v>40917</v>
      </c>
      <c r="C32" s="261" t="s">
        <v>130</v>
      </c>
      <c r="D32" s="261" t="s">
        <v>129</v>
      </c>
      <c r="E32" s="261" t="s">
        <v>120</v>
      </c>
      <c r="F32" s="262" t="s">
        <v>119</v>
      </c>
      <c r="G32" s="263" t="s">
        <v>112</v>
      </c>
      <c r="H32" s="247">
        <v>3240</v>
      </c>
      <c r="I32" s="247">
        <f t="shared" si="0"/>
        <v>3240</v>
      </c>
      <c r="J32" s="261">
        <f>'January Data'!$H$6:$H$75 - 'January Data'!$I$6:$I$75</f>
        <v>0</v>
      </c>
    </row>
    <row r="33" spans="1:10" x14ac:dyDescent="0.2">
      <c r="A33" s="254" t="s">
        <v>151</v>
      </c>
      <c r="B33" s="255">
        <v>40929</v>
      </c>
      <c r="C33" s="256" t="s">
        <v>130</v>
      </c>
      <c r="D33" s="256" t="s">
        <v>129</v>
      </c>
      <c r="E33" s="256" t="s">
        <v>120</v>
      </c>
      <c r="F33" s="257" t="s">
        <v>113</v>
      </c>
      <c r="G33" s="258" t="s">
        <v>118</v>
      </c>
      <c r="H33" s="245">
        <v>3450</v>
      </c>
      <c r="I33" s="245">
        <f t="shared" si="0"/>
        <v>862.5</v>
      </c>
      <c r="J33" s="256">
        <f>'January Data'!$H$6:$H$75 - 'January Data'!$I$6:$I$75</f>
        <v>2587.5</v>
      </c>
    </row>
    <row r="34" spans="1:10" x14ac:dyDescent="0.2">
      <c r="A34" s="259" t="s">
        <v>162</v>
      </c>
      <c r="B34" s="260">
        <v>40921</v>
      </c>
      <c r="C34" s="261" t="s">
        <v>130</v>
      </c>
      <c r="D34" s="261" t="s">
        <v>129</v>
      </c>
      <c r="E34" s="261" t="s">
        <v>120</v>
      </c>
      <c r="F34" s="262" t="s">
        <v>113</v>
      </c>
      <c r="G34" s="263" t="s">
        <v>112</v>
      </c>
      <c r="H34" s="247">
        <v>6540</v>
      </c>
      <c r="I34" s="247">
        <f t="shared" si="0"/>
        <v>1635</v>
      </c>
      <c r="J34" s="261">
        <f>'January Data'!$H$6:$H$75 - 'January Data'!$I$6:$I$75</f>
        <v>4905</v>
      </c>
    </row>
    <row r="35" spans="1:10" x14ac:dyDescent="0.2">
      <c r="A35" s="259" t="s">
        <v>131</v>
      </c>
      <c r="B35" s="260">
        <v>40937</v>
      </c>
      <c r="C35" s="261" t="s">
        <v>130</v>
      </c>
      <c r="D35" s="261" t="s">
        <v>129</v>
      </c>
      <c r="E35" s="261" t="s">
        <v>120</v>
      </c>
      <c r="F35" s="262" t="s">
        <v>113</v>
      </c>
      <c r="G35" s="263" t="s">
        <v>118</v>
      </c>
      <c r="H35" s="247">
        <v>8400</v>
      </c>
      <c r="I35" s="245">
        <f t="shared" si="0"/>
        <v>2100</v>
      </c>
      <c r="J35" s="256">
        <f>'January Data'!$H$6:$H$75 - 'January Data'!$I$6:$I$75</f>
        <v>6300</v>
      </c>
    </row>
    <row r="36" spans="1:10" x14ac:dyDescent="0.2">
      <c r="A36" s="259" t="s">
        <v>194</v>
      </c>
      <c r="B36" s="260">
        <v>40909</v>
      </c>
      <c r="C36" s="261" t="s">
        <v>130</v>
      </c>
      <c r="D36" s="261" t="s">
        <v>129</v>
      </c>
      <c r="E36" s="261" t="s">
        <v>120</v>
      </c>
      <c r="F36" s="262" t="s">
        <v>113</v>
      </c>
      <c r="G36" s="263" t="s">
        <v>112</v>
      </c>
      <c r="H36" s="247">
        <v>12000</v>
      </c>
      <c r="I36" s="247">
        <f t="shared" si="0"/>
        <v>3000</v>
      </c>
      <c r="J36" s="261">
        <f>'January Data'!$H$6:$H$75 - 'January Data'!$I$6:$I$75</f>
        <v>9000</v>
      </c>
    </row>
    <row r="37" spans="1:10" x14ac:dyDescent="0.2">
      <c r="A37" s="259" t="s">
        <v>128</v>
      </c>
      <c r="B37" s="260">
        <v>40938</v>
      </c>
      <c r="C37" s="261" t="s">
        <v>127</v>
      </c>
      <c r="D37" s="261" t="s">
        <v>126</v>
      </c>
      <c r="E37" s="261" t="s">
        <v>120</v>
      </c>
      <c r="F37" s="262" t="s">
        <v>113</v>
      </c>
      <c r="G37" s="263" t="s">
        <v>118</v>
      </c>
      <c r="H37" s="247">
        <v>4080</v>
      </c>
      <c r="I37" s="245">
        <f t="shared" si="0"/>
        <v>1020</v>
      </c>
      <c r="J37" s="256">
        <f>'January Data'!$H$6:$H$75 - 'January Data'!$I$6:$I$75</f>
        <v>3060</v>
      </c>
    </row>
    <row r="38" spans="1:10" x14ac:dyDescent="0.2">
      <c r="A38" s="259" t="s">
        <v>180</v>
      </c>
      <c r="B38" s="260">
        <v>40912</v>
      </c>
      <c r="C38" s="261" t="s">
        <v>127</v>
      </c>
      <c r="D38" s="261" t="s">
        <v>126</v>
      </c>
      <c r="E38" s="261" t="s">
        <v>120</v>
      </c>
      <c r="F38" s="262" t="s">
        <v>119</v>
      </c>
      <c r="G38" s="263" t="s">
        <v>118</v>
      </c>
      <c r="H38" s="247">
        <v>5432</v>
      </c>
      <c r="I38" s="247">
        <f t="shared" si="0"/>
        <v>5432</v>
      </c>
      <c r="J38" s="261">
        <f>'January Data'!$H$6:$H$75 - 'January Data'!$I$6:$I$75</f>
        <v>0</v>
      </c>
    </row>
    <row r="39" spans="1:10" x14ac:dyDescent="0.2">
      <c r="A39" s="259" t="s">
        <v>189</v>
      </c>
      <c r="B39" s="260">
        <v>40911</v>
      </c>
      <c r="C39" s="261" t="s">
        <v>127</v>
      </c>
      <c r="D39" s="261" t="s">
        <v>126</v>
      </c>
      <c r="E39" s="261" t="s">
        <v>120</v>
      </c>
      <c r="F39" s="262" t="s">
        <v>113</v>
      </c>
      <c r="G39" s="263" t="s">
        <v>118</v>
      </c>
      <c r="H39" s="247">
        <v>5432</v>
      </c>
      <c r="I39" s="245">
        <f t="shared" si="0"/>
        <v>1358</v>
      </c>
      <c r="J39" s="256">
        <f>'January Data'!$H$6:$H$75 - 'January Data'!$I$6:$I$75</f>
        <v>4074</v>
      </c>
    </row>
    <row r="40" spans="1:10" x14ac:dyDescent="0.2">
      <c r="A40" s="259" t="s">
        <v>137</v>
      </c>
      <c r="B40" s="260">
        <v>40935</v>
      </c>
      <c r="C40" s="261" t="s">
        <v>127</v>
      </c>
      <c r="D40" s="261" t="s">
        <v>126</v>
      </c>
      <c r="E40" s="261" t="s">
        <v>120</v>
      </c>
      <c r="F40" s="262" t="s">
        <v>119</v>
      </c>
      <c r="G40" s="263" t="s">
        <v>118</v>
      </c>
      <c r="H40" s="247">
        <v>12500</v>
      </c>
      <c r="I40" s="247">
        <f t="shared" si="0"/>
        <v>12500</v>
      </c>
      <c r="J40" s="261">
        <f>'January Data'!$H$6:$H$75 - 'January Data'!$I$6:$I$75</f>
        <v>0</v>
      </c>
    </row>
    <row r="41" spans="1:10" x14ac:dyDescent="0.2">
      <c r="A41" s="259" t="s">
        <v>149</v>
      </c>
      <c r="B41" s="260">
        <v>40929</v>
      </c>
      <c r="C41" s="261" t="s">
        <v>127</v>
      </c>
      <c r="D41" s="261" t="s">
        <v>126</v>
      </c>
      <c r="E41" s="261" t="s">
        <v>120</v>
      </c>
      <c r="F41" s="262" t="s">
        <v>113</v>
      </c>
      <c r="G41" s="263" t="s">
        <v>118</v>
      </c>
      <c r="H41" s="247">
        <v>17500</v>
      </c>
      <c r="I41" s="245">
        <f t="shared" si="0"/>
        <v>4375</v>
      </c>
      <c r="J41" s="256">
        <f>'January Data'!$H$6:$H$75 - 'January Data'!$I$6:$I$75</f>
        <v>13125</v>
      </c>
    </row>
    <row r="42" spans="1:10" x14ac:dyDescent="0.2">
      <c r="A42" s="259" t="s">
        <v>146</v>
      </c>
      <c r="B42" s="260">
        <v>40929</v>
      </c>
      <c r="C42" s="261" t="s">
        <v>122</v>
      </c>
      <c r="D42" s="261" t="s">
        <v>121</v>
      </c>
      <c r="E42" s="261" t="s">
        <v>120</v>
      </c>
      <c r="F42" s="262" t="s">
        <v>119</v>
      </c>
      <c r="G42" s="263" t="s">
        <v>118</v>
      </c>
      <c r="H42" s="247">
        <v>5400</v>
      </c>
      <c r="I42" s="247">
        <f t="shared" si="0"/>
        <v>5400</v>
      </c>
      <c r="J42" s="261">
        <f>'January Data'!$H$6:$H$75 - 'January Data'!$I$6:$I$75</f>
        <v>0</v>
      </c>
    </row>
    <row r="43" spans="1:10" x14ac:dyDescent="0.2">
      <c r="A43" s="254" t="s">
        <v>167</v>
      </c>
      <c r="B43" s="255">
        <v>40918</v>
      </c>
      <c r="C43" s="256" t="s">
        <v>122</v>
      </c>
      <c r="D43" s="256" t="s">
        <v>121</v>
      </c>
      <c r="E43" s="256" t="s">
        <v>120</v>
      </c>
      <c r="F43" s="257" t="s">
        <v>119</v>
      </c>
      <c r="G43" s="258" t="s">
        <v>118</v>
      </c>
      <c r="H43" s="245">
        <v>7690</v>
      </c>
      <c r="I43" s="245">
        <f t="shared" si="0"/>
        <v>7690</v>
      </c>
      <c r="J43" s="256">
        <f>'January Data'!$H$6:$H$75 - 'January Data'!$I$6:$I$75</f>
        <v>0</v>
      </c>
    </row>
    <row r="44" spans="1:10" x14ac:dyDescent="0.2">
      <c r="A44" s="254" t="s">
        <v>156</v>
      </c>
      <c r="B44" s="255">
        <v>40926</v>
      </c>
      <c r="C44" s="256" t="s">
        <v>122</v>
      </c>
      <c r="D44" s="256" t="s">
        <v>121</v>
      </c>
      <c r="E44" s="256" t="s">
        <v>120</v>
      </c>
      <c r="F44" s="257" t="s">
        <v>113</v>
      </c>
      <c r="G44" s="258" t="s">
        <v>118</v>
      </c>
      <c r="H44" s="245">
        <v>12350</v>
      </c>
      <c r="I44" s="247">
        <f t="shared" si="0"/>
        <v>3087.5</v>
      </c>
      <c r="J44" s="261">
        <f>'January Data'!$H$6:$H$75 - 'January Data'!$I$6:$I$75</f>
        <v>9262.5</v>
      </c>
    </row>
    <row r="45" spans="1:10" x14ac:dyDescent="0.2">
      <c r="A45" s="254" t="s">
        <v>123</v>
      </c>
      <c r="B45" s="255">
        <v>40939</v>
      </c>
      <c r="C45" s="256" t="s">
        <v>122</v>
      </c>
      <c r="D45" s="256" t="s">
        <v>121</v>
      </c>
      <c r="E45" s="256" t="s">
        <v>120</v>
      </c>
      <c r="F45" s="257" t="s">
        <v>119</v>
      </c>
      <c r="G45" s="258" t="s">
        <v>118</v>
      </c>
      <c r="H45" s="245">
        <v>21500</v>
      </c>
      <c r="I45" s="245">
        <f t="shared" si="0"/>
        <v>21500</v>
      </c>
      <c r="J45" s="256">
        <f>'January Data'!$H$6:$H$75 - 'January Data'!$I$6:$I$75</f>
        <v>0</v>
      </c>
    </row>
    <row r="46" spans="1:10" x14ac:dyDescent="0.2">
      <c r="A46" s="259" t="s">
        <v>124</v>
      </c>
      <c r="B46" s="260">
        <v>40939</v>
      </c>
      <c r="C46" s="261" t="s">
        <v>116</v>
      </c>
      <c r="D46" s="261" t="s">
        <v>115</v>
      </c>
      <c r="E46" s="261" t="s">
        <v>114</v>
      </c>
      <c r="F46" s="262" t="s">
        <v>113</v>
      </c>
      <c r="G46" s="263" t="s">
        <v>118</v>
      </c>
      <c r="H46" s="247">
        <v>3000</v>
      </c>
      <c r="I46" s="247">
        <f t="shared" si="0"/>
        <v>750</v>
      </c>
      <c r="J46" s="261">
        <f>'January Data'!$H$6:$H$75 - 'January Data'!$I$6:$I$75</f>
        <v>2250</v>
      </c>
    </row>
    <row r="47" spans="1:10" x14ac:dyDescent="0.2">
      <c r="A47" s="254" t="s">
        <v>157</v>
      </c>
      <c r="B47" s="255">
        <v>40926</v>
      </c>
      <c r="C47" s="256" t="s">
        <v>116</v>
      </c>
      <c r="D47" s="256" t="s">
        <v>115</v>
      </c>
      <c r="E47" s="256" t="s">
        <v>114</v>
      </c>
      <c r="F47" s="257" t="s">
        <v>113</v>
      </c>
      <c r="G47" s="258" t="s">
        <v>118</v>
      </c>
      <c r="H47" s="245">
        <v>3200</v>
      </c>
      <c r="I47" s="245">
        <f t="shared" si="0"/>
        <v>800</v>
      </c>
      <c r="J47" s="256">
        <f>'January Data'!$H$6:$H$75 - 'January Data'!$I$6:$I$75</f>
        <v>2400</v>
      </c>
    </row>
    <row r="48" spans="1:10" x14ac:dyDescent="0.2">
      <c r="A48" s="259" t="s">
        <v>193</v>
      </c>
      <c r="B48" s="260">
        <v>40910</v>
      </c>
      <c r="C48" s="261" t="s">
        <v>116</v>
      </c>
      <c r="D48" s="261" t="s">
        <v>115</v>
      </c>
      <c r="E48" s="261" t="s">
        <v>114</v>
      </c>
      <c r="F48" s="262" t="s">
        <v>113</v>
      </c>
      <c r="G48" s="263" t="s">
        <v>112</v>
      </c>
      <c r="H48" s="247">
        <v>3240</v>
      </c>
      <c r="I48" s="247">
        <f t="shared" si="0"/>
        <v>810</v>
      </c>
      <c r="J48" s="261">
        <f>'January Data'!$H$6:$H$75 - 'January Data'!$I$6:$I$75</f>
        <v>2430</v>
      </c>
    </row>
    <row r="49" spans="1:10" x14ac:dyDescent="0.2">
      <c r="A49" s="259" t="s">
        <v>154</v>
      </c>
      <c r="B49" s="260">
        <v>40927</v>
      </c>
      <c r="C49" s="261" t="s">
        <v>116</v>
      </c>
      <c r="D49" s="261" t="s">
        <v>115</v>
      </c>
      <c r="E49" s="261" t="s">
        <v>114</v>
      </c>
      <c r="F49" s="262" t="s">
        <v>119</v>
      </c>
      <c r="G49" s="263" t="s">
        <v>118</v>
      </c>
      <c r="H49" s="247">
        <v>4500</v>
      </c>
      <c r="I49" s="245">
        <f t="shared" si="0"/>
        <v>4500</v>
      </c>
      <c r="J49" s="256">
        <f>'January Data'!$H$6:$H$75 - 'January Data'!$I$6:$I$75</f>
        <v>0</v>
      </c>
    </row>
    <row r="50" spans="1:10" x14ac:dyDescent="0.2">
      <c r="A50" s="254" t="s">
        <v>184</v>
      </c>
      <c r="B50" s="255">
        <v>40912</v>
      </c>
      <c r="C50" s="256" t="s">
        <v>116</v>
      </c>
      <c r="D50" s="256" t="s">
        <v>115</v>
      </c>
      <c r="E50" s="256" t="s">
        <v>114</v>
      </c>
      <c r="F50" s="257" t="s">
        <v>119</v>
      </c>
      <c r="G50" s="258" t="s">
        <v>118</v>
      </c>
      <c r="H50" s="245">
        <v>4550</v>
      </c>
      <c r="I50" s="247">
        <f t="shared" si="0"/>
        <v>4550</v>
      </c>
      <c r="J50" s="261">
        <f>'January Data'!$H$6:$H$75 - 'January Data'!$I$6:$I$75</f>
        <v>0</v>
      </c>
    </row>
    <row r="51" spans="1:10" x14ac:dyDescent="0.2">
      <c r="A51" s="259" t="s">
        <v>143</v>
      </c>
      <c r="B51" s="260">
        <v>40932</v>
      </c>
      <c r="C51" s="261" t="s">
        <v>116</v>
      </c>
      <c r="D51" s="261" t="s">
        <v>115</v>
      </c>
      <c r="E51" s="261" t="s">
        <v>114</v>
      </c>
      <c r="F51" s="262" t="s">
        <v>113</v>
      </c>
      <c r="G51" s="263" t="s">
        <v>112</v>
      </c>
      <c r="H51" s="247">
        <v>6000</v>
      </c>
      <c r="I51" s="245">
        <f t="shared" si="0"/>
        <v>1500</v>
      </c>
      <c r="J51" s="256">
        <f>'January Data'!$H$6:$H$75 - 'January Data'!$I$6:$I$75</f>
        <v>4500</v>
      </c>
    </row>
    <row r="52" spans="1:10" x14ac:dyDescent="0.2">
      <c r="A52" s="259" t="s">
        <v>190</v>
      </c>
      <c r="B52" s="260">
        <v>40911</v>
      </c>
      <c r="C52" s="261" t="s">
        <v>116</v>
      </c>
      <c r="D52" s="261" t="s">
        <v>115</v>
      </c>
      <c r="E52" s="261" t="s">
        <v>114</v>
      </c>
      <c r="F52" s="262" t="s">
        <v>113</v>
      </c>
      <c r="G52" s="263" t="s">
        <v>118</v>
      </c>
      <c r="H52" s="247">
        <v>6780</v>
      </c>
      <c r="I52" s="247">
        <f t="shared" si="0"/>
        <v>1695</v>
      </c>
      <c r="J52" s="261">
        <f>'January Data'!$H$6:$H$75 - 'January Data'!$I$6:$I$75</f>
        <v>5085</v>
      </c>
    </row>
    <row r="53" spans="1:10" x14ac:dyDescent="0.2">
      <c r="A53" s="254" t="s">
        <v>160</v>
      </c>
      <c r="B53" s="255">
        <v>40923</v>
      </c>
      <c r="C53" s="256" t="s">
        <v>116</v>
      </c>
      <c r="D53" s="256" t="s">
        <v>115</v>
      </c>
      <c r="E53" s="256" t="s">
        <v>114</v>
      </c>
      <c r="F53" s="257" t="s">
        <v>119</v>
      </c>
      <c r="G53" s="258" t="s">
        <v>118</v>
      </c>
      <c r="H53" s="245">
        <v>7200</v>
      </c>
      <c r="I53" s="245">
        <f t="shared" si="0"/>
        <v>7200</v>
      </c>
      <c r="J53" s="256">
        <f>'January Data'!$H$6:$H$75 - 'January Data'!$I$6:$I$75</f>
        <v>0</v>
      </c>
    </row>
    <row r="54" spans="1:10" x14ac:dyDescent="0.2">
      <c r="A54" s="259" t="s">
        <v>170</v>
      </c>
      <c r="B54" s="260">
        <v>40917</v>
      </c>
      <c r="C54" s="261" t="s">
        <v>116</v>
      </c>
      <c r="D54" s="261" t="s">
        <v>115</v>
      </c>
      <c r="E54" s="261" t="s">
        <v>114</v>
      </c>
      <c r="F54" s="262" t="s">
        <v>113</v>
      </c>
      <c r="G54" s="263" t="s">
        <v>112</v>
      </c>
      <c r="H54" s="247">
        <v>7400</v>
      </c>
      <c r="I54" s="247">
        <f t="shared" si="0"/>
        <v>1850</v>
      </c>
      <c r="J54" s="261">
        <f>'January Data'!$H$6:$H$75 - 'January Data'!$I$6:$I$75</f>
        <v>5550</v>
      </c>
    </row>
    <row r="55" spans="1:10" x14ac:dyDescent="0.2">
      <c r="A55" s="254" t="s">
        <v>178</v>
      </c>
      <c r="B55" s="255">
        <v>40913</v>
      </c>
      <c r="C55" s="256" t="s">
        <v>116</v>
      </c>
      <c r="D55" s="256" t="s">
        <v>115</v>
      </c>
      <c r="E55" s="256" t="s">
        <v>114</v>
      </c>
      <c r="F55" s="257" t="s">
        <v>113</v>
      </c>
      <c r="G55" s="258" t="s">
        <v>118</v>
      </c>
      <c r="H55" s="245">
        <v>7450</v>
      </c>
      <c r="I55" s="245">
        <f t="shared" si="0"/>
        <v>1862.5</v>
      </c>
      <c r="J55" s="256">
        <f>'January Data'!$H$6:$H$75 - 'January Data'!$I$6:$I$75</f>
        <v>5587.5</v>
      </c>
    </row>
    <row r="56" spans="1:10" x14ac:dyDescent="0.2">
      <c r="A56" s="259" t="s">
        <v>139</v>
      </c>
      <c r="B56" s="260">
        <v>40935</v>
      </c>
      <c r="C56" s="261" t="s">
        <v>116</v>
      </c>
      <c r="D56" s="261" t="s">
        <v>115</v>
      </c>
      <c r="E56" s="261" t="s">
        <v>114</v>
      </c>
      <c r="F56" s="262" t="s">
        <v>113</v>
      </c>
      <c r="G56" s="263" t="s">
        <v>112</v>
      </c>
      <c r="H56" s="247">
        <v>7540</v>
      </c>
      <c r="I56" s="247">
        <f t="shared" si="0"/>
        <v>1885</v>
      </c>
      <c r="J56" s="261">
        <f>'January Data'!$H$6:$H$75 - 'January Data'!$I$6:$I$75</f>
        <v>5655</v>
      </c>
    </row>
    <row r="57" spans="1:10" x14ac:dyDescent="0.2">
      <c r="A57" s="259" t="s">
        <v>177</v>
      </c>
      <c r="B57" s="260">
        <v>40913</v>
      </c>
      <c r="C57" s="261" t="s">
        <v>116</v>
      </c>
      <c r="D57" s="261" t="s">
        <v>115</v>
      </c>
      <c r="E57" s="261" t="s">
        <v>114</v>
      </c>
      <c r="F57" s="262" t="s">
        <v>119</v>
      </c>
      <c r="G57" s="263" t="s">
        <v>118</v>
      </c>
      <c r="H57" s="247">
        <v>8560</v>
      </c>
      <c r="I57" s="245">
        <f t="shared" si="0"/>
        <v>8560</v>
      </c>
      <c r="J57" s="256">
        <f>'January Data'!$H$6:$H$75 - 'January Data'!$I$6:$I$75</f>
        <v>0</v>
      </c>
    </row>
    <row r="58" spans="1:10" x14ac:dyDescent="0.2">
      <c r="A58" s="254" t="s">
        <v>117</v>
      </c>
      <c r="B58" s="255">
        <v>40939</v>
      </c>
      <c r="C58" s="264" t="s">
        <v>116</v>
      </c>
      <c r="D58" s="264" t="s">
        <v>115</v>
      </c>
      <c r="E58" s="264" t="s">
        <v>114</v>
      </c>
      <c r="F58" s="257" t="s">
        <v>113</v>
      </c>
      <c r="G58" s="258" t="s">
        <v>112</v>
      </c>
      <c r="H58" s="245">
        <v>11250</v>
      </c>
      <c r="I58" s="247">
        <f t="shared" si="0"/>
        <v>2812.5</v>
      </c>
      <c r="J58" s="261">
        <f>'January Data'!$H$6:$H$75 - 'January Data'!$I$6:$I$75</f>
        <v>8437.5</v>
      </c>
    </row>
    <row r="59" spans="1:10" x14ac:dyDescent="0.2">
      <c r="A59" s="254" t="s">
        <v>155</v>
      </c>
      <c r="B59" s="255">
        <v>40926</v>
      </c>
      <c r="C59" s="256" t="s">
        <v>116</v>
      </c>
      <c r="D59" s="256" t="s">
        <v>115</v>
      </c>
      <c r="E59" s="256" t="s">
        <v>114</v>
      </c>
      <c r="F59" s="257" t="s">
        <v>119</v>
      </c>
      <c r="G59" s="258" t="s">
        <v>112</v>
      </c>
      <c r="H59" s="245">
        <v>18000</v>
      </c>
      <c r="I59" s="245">
        <f t="shared" si="0"/>
        <v>18000</v>
      </c>
      <c r="J59" s="256">
        <f>'January Data'!$H$6:$H$75 - 'January Data'!$I$6:$I$75</f>
        <v>0</v>
      </c>
    </row>
    <row r="60" spans="1:10" x14ac:dyDescent="0.2">
      <c r="A60" s="254" t="s">
        <v>176</v>
      </c>
      <c r="B60" s="255">
        <v>40914</v>
      </c>
      <c r="C60" s="256" t="s">
        <v>116</v>
      </c>
      <c r="D60" s="256" t="s">
        <v>115</v>
      </c>
      <c r="E60" s="256" t="s">
        <v>114</v>
      </c>
      <c r="F60" s="257" t="s">
        <v>113</v>
      </c>
      <c r="G60" s="258" t="s">
        <v>112</v>
      </c>
      <c r="H60" s="245">
        <v>26500</v>
      </c>
      <c r="I60" s="247">
        <f t="shared" si="0"/>
        <v>6625</v>
      </c>
      <c r="J60" s="261">
        <f>'January Data'!$H$6:$H$75 - 'January Data'!$I$6:$I$75</f>
        <v>19875</v>
      </c>
    </row>
    <row r="61" spans="1:10" x14ac:dyDescent="0.2">
      <c r="A61" s="259" t="s">
        <v>186</v>
      </c>
      <c r="B61" s="260">
        <v>40912</v>
      </c>
      <c r="C61" s="261" t="s">
        <v>130</v>
      </c>
      <c r="D61" s="261" t="s">
        <v>129</v>
      </c>
      <c r="E61" s="261" t="s">
        <v>114</v>
      </c>
      <c r="F61" s="262" t="s">
        <v>113</v>
      </c>
      <c r="G61" s="263" t="s">
        <v>118</v>
      </c>
      <c r="H61" s="247">
        <v>10000</v>
      </c>
      <c r="I61" s="245">
        <f t="shared" si="0"/>
        <v>2500</v>
      </c>
      <c r="J61" s="256">
        <f>'January Data'!$H$6:$H$75 - 'January Data'!$I$6:$I$75</f>
        <v>7500</v>
      </c>
    </row>
    <row r="62" spans="1:10" x14ac:dyDescent="0.2">
      <c r="A62" s="259" t="s">
        <v>153</v>
      </c>
      <c r="B62" s="260">
        <v>40927</v>
      </c>
      <c r="C62" s="261" t="s">
        <v>130</v>
      </c>
      <c r="D62" s="261" t="s">
        <v>129</v>
      </c>
      <c r="E62" s="261" t="s">
        <v>114</v>
      </c>
      <c r="F62" s="262" t="s">
        <v>119</v>
      </c>
      <c r="G62" s="263" t="s">
        <v>118</v>
      </c>
      <c r="H62" s="247">
        <v>12500</v>
      </c>
      <c r="I62" s="247">
        <f t="shared" si="0"/>
        <v>12500</v>
      </c>
      <c r="J62" s="261">
        <f>'January Data'!$H$6:$H$75 - 'January Data'!$I$6:$I$75</f>
        <v>0</v>
      </c>
    </row>
    <row r="63" spans="1:10" x14ac:dyDescent="0.2">
      <c r="A63" s="259" t="s">
        <v>169</v>
      </c>
      <c r="B63" s="260">
        <v>40917</v>
      </c>
      <c r="C63" s="261" t="s">
        <v>130</v>
      </c>
      <c r="D63" s="261" t="s">
        <v>129</v>
      </c>
      <c r="E63" s="261" t="s">
        <v>114</v>
      </c>
      <c r="F63" s="262" t="s">
        <v>113</v>
      </c>
      <c r="G63" s="263" t="s">
        <v>112</v>
      </c>
      <c r="H63" s="247">
        <v>22000</v>
      </c>
      <c r="I63" s="245">
        <f t="shared" si="0"/>
        <v>5500</v>
      </c>
      <c r="J63" s="256">
        <f>'January Data'!$H$6:$H$75 - 'January Data'!$I$6:$I$75</f>
        <v>16500</v>
      </c>
    </row>
    <row r="64" spans="1:10" x14ac:dyDescent="0.2">
      <c r="A64" s="254" t="s">
        <v>192</v>
      </c>
      <c r="B64" s="255">
        <v>40910</v>
      </c>
      <c r="C64" s="256" t="s">
        <v>127</v>
      </c>
      <c r="D64" s="256" t="s">
        <v>126</v>
      </c>
      <c r="E64" s="256" t="s">
        <v>114</v>
      </c>
      <c r="F64" s="257" t="s">
        <v>113</v>
      </c>
      <c r="G64" s="258" t="s">
        <v>112</v>
      </c>
      <c r="H64" s="245">
        <v>4080</v>
      </c>
      <c r="I64" s="247">
        <f t="shared" si="0"/>
        <v>1020</v>
      </c>
      <c r="J64" s="261">
        <f>'January Data'!$H$6:$H$75 - 'January Data'!$I$6:$I$75</f>
        <v>3060</v>
      </c>
    </row>
    <row r="65" spans="1:10" x14ac:dyDescent="0.2">
      <c r="A65" s="254" t="s">
        <v>175</v>
      </c>
      <c r="B65" s="255">
        <v>40914</v>
      </c>
      <c r="C65" s="256" t="s">
        <v>127</v>
      </c>
      <c r="D65" s="256" t="s">
        <v>126</v>
      </c>
      <c r="E65" s="256" t="s">
        <v>114</v>
      </c>
      <c r="F65" s="257" t="s">
        <v>113</v>
      </c>
      <c r="G65" s="258" t="s">
        <v>118</v>
      </c>
      <c r="H65" s="245">
        <v>5000</v>
      </c>
      <c r="I65" s="245">
        <f t="shared" si="0"/>
        <v>1250</v>
      </c>
      <c r="J65" s="256">
        <f>'January Data'!$H$6:$H$75 - 'January Data'!$I$6:$I$75</f>
        <v>3750</v>
      </c>
    </row>
    <row r="66" spans="1:10" x14ac:dyDescent="0.2">
      <c r="A66" s="254" t="s">
        <v>165</v>
      </c>
      <c r="B66" s="255">
        <v>40919</v>
      </c>
      <c r="C66" s="256" t="s">
        <v>127</v>
      </c>
      <c r="D66" s="256" t="s">
        <v>126</v>
      </c>
      <c r="E66" s="256" t="s">
        <v>114</v>
      </c>
      <c r="F66" s="257" t="s">
        <v>119</v>
      </c>
      <c r="G66" s="258" t="s">
        <v>112</v>
      </c>
      <c r="H66" s="245">
        <v>7500</v>
      </c>
      <c r="I66" s="247">
        <f t="shared" si="0"/>
        <v>7500</v>
      </c>
      <c r="J66" s="261">
        <f>'January Data'!$H$6:$H$75 - 'January Data'!$I$6:$I$75</f>
        <v>0</v>
      </c>
    </row>
    <row r="67" spans="1:10" x14ac:dyDescent="0.2">
      <c r="A67" s="254" t="s">
        <v>138</v>
      </c>
      <c r="B67" s="255">
        <v>40935</v>
      </c>
      <c r="C67" s="256" t="s">
        <v>127</v>
      </c>
      <c r="D67" s="256" t="s">
        <v>126</v>
      </c>
      <c r="E67" s="256" t="s">
        <v>114</v>
      </c>
      <c r="F67" s="257" t="s">
        <v>113</v>
      </c>
      <c r="G67" s="258" t="s">
        <v>112</v>
      </c>
      <c r="H67" s="245">
        <v>7540</v>
      </c>
      <c r="I67" s="245">
        <f t="shared" si="0"/>
        <v>1885</v>
      </c>
      <c r="J67" s="256">
        <f>'January Data'!$H$6:$H$75 - 'January Data'!$I$6:$I$75</f>
        <v>5655</v>
      </c>
    </row>
    <row r="68" spans="1:10" x14ac:dyDescent="0.2">
      <c r="A68" s="254" t="s">
        <v>150</v>
      </c>
      <c r="B68" s="255">
        <v>40929</v>
      </c>
      <c r="C68" s="256" t="s">
        <v>127</v>
      </c>
      <c r="D68" s="256" t="s">
        <v>126</v>
      </c>
      <c r="E68" s="256" t="s">
        <v>114</v>
      </c>
      <c r="F68" s="257" t="s">
        <v>113</v>
      </c>
      <c r="G68" s="258" t="s">
        <v>112</v>
      </c>
      <c r="H68" s="245">
        <v>8000</v>
      </c>
      <c r="I68" s="247">
        <f t="shared" si="0"/>
        <v>2000</v>
      </c>
      <c r="J68" s="261">
        <f>'January Data'!$H$6:$H$75 - 'January Data'!$I$6:$I$75</f>
        <v>6000</v>
      </c>
    </row>
    <row r="69" spans="1:10" x14ac:dyDescent="0.2">
      <c r="A69" s="254" t="s">
        <v>185</v>
      </c>
      <c r="B69" s="255">
        <v>40912</v>
      </c>
      <c r="C69" s="256" t="s">
        <v>127</v>
      </c>
      <c r="D69" s="256" t="s">
        <v>126</v>
      </c>
      <c r="E69" s="256" t="s">
        <v>114</v>
      </c>
      <c r="F69" s="257" t="s">
        <v>113</v>
      </c>
      <c r="G69" s="258" t="s">
        <v>118</v>
      </c>
      <c r="H69" s="245">
        <v>10000</v>
      </c>
      <c r="I69" s="245">
        <f t="shared" si="0"/>
        <v>2500</v>
      </c>
      <c r="J69" s="256">
        <f>'January Data'!$H$6:$H$75 - 'January Data'!$I$6:$I$75</f>
        <v>7500</v>
      </c>
    </row>
    <row r="70" spans="1:10" x14ac:dyDescent="0.2">
      <c r="A70" s="259" t="s">
        <v>140</v>
      </c>
      <c r="B70" s="260">
        <v>40934</v>
      </c>
      <c r="C70" s="261" t="s">
        <v>127</v>
      </c>
      <c r="D70" s="261" t="s">
        <v>126</v>
      </c>
      <c r="E70" s="261" t="s">
        <v>114</v>
      </c>
      <c r="F70" s="262" t="s">
        <v>119</v>
      </c>
      <c r="G70" s="263" t="s">
        <v>112</v>
      </c>
      <c r="H70" s="247">
        <v>25000</v>
      </c>
      <c r="I70" s="247">
        <f t="shared" si="0"/>
        <v>25000</v>
      </c>
      <c r="J70" s="261">
        <f>'January Data'!$H$6:$H$75 - 'January Data'!$I$6:$I$75</f>
        <v>0</v>
      </c>
    </row>
    <row r="71" spans="1:10" x14ac:dyDescent="0.2">
      <c r="A71" s="259" t="s">
        <v>173</v>
      </c>
      <c r="B71" s="260">
        <v>40915</v>
      </c>
      <c r="C71" s="261" t="s">
        <v>122</v>
      </c>
      <c r="D71" s="261" t="s">
        <v>121</v>
      </c>
      <c r="E71" s="261" t="s">
        <v>114</v>
      </c>
      <c r="F71" s="262" t="s">
        <v>113</v>
      </c>
      <c r="G71" s="263" t="s">
        <v>112</v>
      </c>
      <c r="H71" s="247">
        <v>5000</v>
      </c>
      <c r="I71" s="245">
        <f t="shared" ref="I71:I75" si="1">IF(F71="Paid in Full",H71,H71*$C$3)</f>
        <v>1250</v>
      </c>
      <c r="J71" s="256">
        <f>'January Data'!$H$6:$H$75 - 'January Data'!$I$6:$I$75</f>
        <v>3750</v>
      </c>
    </row>
    <row r="72" spans="1:10" x14ac:dyDescent="0.2">
      <c r="A72" s="254" t="s">
        <v>136</v>
      </c>
      <c r="B72" s="255">
        <v>40936</v>
      </c>
      <c r="C72" s="256" t="s">
        <v>122</v>
      </c>
      <c r="D72" s="256" t="s">
        <v>121</v>
      </c>
      <c r="E72" s="256" t="s">
        <v>114</v>
      </c>
      <c r="F72" s="257" t="s">
        <v>113</v>
      </c>
      <c r="G72" s="258" t="s">
        <v>118</v>
      </c>
      <c r="H72" s="245">
        <v>9430</v>
      </c>
      <c r="I72" s="247">
        <f t="shared" si="1"/>
        <v>2357.5</v>
      </c>
      <c r="J72" s="261">
        <f>'January Data'!$H$6:$H$75 - 'January Data'!$I$6:$I$75</f>
        <v>7072.5</v>
      </c>
    </row>
    <row r="73" spans="1:10" x14ac:dyDescent="0.2">
      <c r="A73" s="259" t="s">
        <v>125</v>
      </c>
      <c r="B73" s="260">
        <v>40938</v>
      </c>
      <c r="C73" s="261" t="s">
        <v>122</v>
      </c>
      <c r="D73" s="261" t="s">
        <v>121</v>
      </c>
      <c r="E73" s="261" t="s">
        <v>114</v>
      </c>
      <c r="F73" s="262" t="s">
        <v>119</v>
      </c>
      <c r="G73" s="263" t="s">
        <v>118</v>
      </c>
      <c r="H73" s="247">
        <v>12000</v>
      </c>
      <c r="I73" s="245">
        <f t="shared" si="1"/>
        <v>12000</v>
      </c>
      <c r="J73" s="256">
        <f>'January Data'!$H$6:$H$75 - 'January Data'!$I$6:$I$75</f>
        <v>0</v>
      </c>
    </row>
    <row r="74" spans="1:10" x14ac:dyDescent="0.2">
      <c r="A74" s="254" t="s">
        <v>158</v>
      </c>
      <c r="B74" s="255">
        <v>40925</v>
      </c>
      <c r="C74" s="256" t="s">
        <v>122</v>
      </c>
      <c r="D74" s="256" t="s">
        <v>121</v>
      </c>
      <c r="E74" s="256" t="s">
        <v>114</v>
      </c>
      <c r="F74" s="257" t="s">
        <v>113</v>
      </c>
      <c r="G74" s="258" t="s">
        <v>118</v>
      </c>
      <c r="H74" s="245">
        <v>12000</v>
      </c>
      <c r="I74" s="247">
        <f t="shared" si="1"/>
        <v>3000</v>
      </c>
      <c r="J74" s="261">
        <f>'January Data'!$H$6:$H$75 - 'January Data'!$I$6:$I$75</f>
        <v>9000</v>
      </c>
    </row>
    <row r="75" spans="1:10" ht="13.5" thickBot="1" x14ac:dyDescent="0.25">
      <c r="A75" s="259" t="s">
        <v>147</v>
      </c>
      <c r="B75" s="260">
        <v>40929</v>
      </c>
      <c r="C75" s="261" t="s">
        <v>122</v>
      </c>
      <c r="D75" s="261" t="s">
        <v>121</v>
      </c>
      <c r="E75" s="261" t="s">
        <v>114</v>
      </c>
      <c r="F75" s="262" t="s">
        <v>119</v>
      </c>
      <c r="G75" s="263" t="s">
        <v>118</v>
      </c>
      <c r="H75" s="247">
        <v>18500</v>
      </c>
      <c r="I75" s="245">
        <f t="shared" si="1"/>
        <v>18500</v>
      </c>
      <c r="J75" s="256">
        <f>'January Data'!$H$6:$H$75 - 'January Data'!$I$6:$I$75</f>
        <v>0</v>
      </c>
    </row>
    <row r="76" spans="1:10" ht="13.5" thickTop="1" x14ac:dyDescent="0.2">
      <c r="A76" s="273" t="s">
        <v>2</v>
      </c>
      <c r="B76" s="274"/>
      <c r="C76" s="275"/>
      <c r="D76" s="275"/>
      <c r="E76" s="275"/>
      <c r="F76" s="275"/>
      <c r="G76" s="275"/>
      <c r="H76" s="276">
        <f>SUBTOTAL(104,'January Data'!$H$6:$H$75)</f>
        <v>32000</v>
      </c>
      <c r="I76" s="246">
        <f>SUBTOTAL(107,'January Data'!$I$6:$I$75)</f>
        <v>6721.8136034914569</v>
      </c>
      <c r="J76" s="271">
        <f>SUBTOTAL(109,'January Data'!$J$6:$J$75)</f>
        <v>255393</v>
      </c>
    </row>
    <row r="77" spans="1:10" x14ac:dyDescent="0.2">
      <c r="J77" s="56">
        <f>SUM(J6:J75)</f>
        <v>255393</v>
      </c>
    </row>
  </sheetData>
  <mergeCells count="2">
    <mergeCell ref="A2:J2"/>
    <mergeCell ref="A1:I1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P45"/>
  <sheetViews>
    <sheetView topLeftCell="A19" zoomScaleNormal="100" workbookViewId="0">
      <selection activeCell="J25" sqref="J25"/>
    </sheetView>
  </sheetViews>
  <sheetFormatPr defaultRowHeight="12.75" x14ac:dyDescent="0.2"/>
  <cols>
    <col min="1" max="1" width="12" style="13" customWidth="1"/>
    <col min="2" max="2" width="11" customWidth="1"/>
    <col min="3" max="3" width="6.5703125" customWidth="1"/>
    <col min="4" max="4" width="7.42578125" customWidth="1"/>
    <col min="5" max="5" width="12" customWidth="1"/>
    <col min="7" max="7" width="7.28515625" customWidth="1"/>
    <col min="8" max="8" width="24.5703125" customWidth="1"/>
    <col min="9" max="9" width="8.5703125" customWidth="1"/>
    <col min="10" max="10" width="7" style="13" customWidth="1"/>
    <col min="11" max="11" width="4.7109375" style="16" customWidth="1"/>
    <col min="12" max="13" width="9.140625" style="16" customWidth="1"/>
  </cols>
  <sheetData>
    <row r="1" spans="1:16" x14ac:dyDescent="0.2">
      <c r="D1" s="45" t="s">
        <v>92</v>
      </c>
      <c r="E1" s="12">
        <v>0.4</v>
      </c>
      <c r="F1" s="12">
        <f>(1-E1)</f>
        <v>0.6</v>
      </c>
    </row>
    <row r="2" spans="1:16" x14ac:dyDescent="0.2">
      <c r="A2" s="14" t="s">
        <v>21</v>
      </c>
      <c r="B2" s="9" t="s">
        <v>0</v>
      </c>
      <c r="C2" s="10" t="s">
        <v>66</v>
      </c>
      <c r="D2" s="10" t="s">
        <v>77</v>
      </c>
      <c r="E2" s="10" t="s">
        <v>67</v>
      </c>
      <c r="F2" s="10" t="s">
        <v>22</v>
      </c>
      <c r="G2" s="10" t="s">
        <v>2</v>
      </c>
      <c r="H2" s="9" t="s">
        <v>3</v>
      </c>
      <c r="I2" s="43"/>
      <c r="J2" s="44"/>
      <c r="K2" s="43"/>
    </row>
    <row r="3" spans="1:16" x14ac:dyDescent="0.2">
      <c r="A3" s="15">
        <v>59231727</v>
      </c>
      <c r="B3" s="1" t="s">
        <v>35</v>
      </c>
      <c r="C3" s="1">
        <v>20</v>
      </c>
      <c r="D3" s="1">
        <v>30</v>
      </c>
      <c r="E3" s="1">
        <f t="shared" ref="E3:E33" si="0">C3+D3</f>
        <v>50</v>
      </c>
      <c r="F3" s="1">
        <v>80</v>
      </c>
      <c r="G3" s="1">
        <f t="shared" ref="G3:G33" si="1">(E3*$E$1)+(F3*$F$1)</f>
        <v>68</v>
      </c>
      <c r="H3" s="11" t="str">
        <f t="shared" ref="H3:H33" si="2">IF(G3&lt;50,"FL","PS")</f>
        <v>PS</v>
      </c>
    </row>
    <row r="4" spans="1:16" x14ac:dyDescent="0.2">
      <c r="A4" s="15">
        <v>59542174</v>
      </c>
      <c r="B4" s="1" t="s">
        <v>42</v>
      </c>
      <c r="C4" s="1">
        <v>6</v>
      </c>
      <c r="D4" s="1">
        <v>19</v>
      </c>
      <c r="E4" s="1">
        <f t="shared" si="0"/>
        <v>25</v>
      </c>
      <c r="F4" s="1">
        <v>83</v>
      </c>
      <c r="G4" s="1">
        <f t="shared" si="1"/>
        <v>59.8</v>
      </c>
      <c r="H4" s="11" t="str">
        <f t="shared" si="2"/>
        <v>PS</v>
      </c>
      <c r="K4" s="18" t="s">
        <v>75</v>
      </c>
      <c r="L4" s="19"/>
      <c r="M4" s="19"/>
      <c r="N4" s="20"/>
      <c r="O4" s="20"/>
      <c r="P4" s="21"/>
    </row>
    <row r="5" spans="1:16" x14ac:dyDescent="0.2">
      <c r="A5" s="15">
        <v>59602854</v>
      </c>
      <c r="B5" s="1" t="s">
        <v>45</v>
      </c>
      <c r="C5" s="1">
        <v>14</v>
      </c>
      <c r="D5" s="1">
        <v>12</v>
      </c>
      <c r="E5" s="1">
        <f t="shared" si="0"/>
        <v>26</v>
      </c>
      <c r="F5" s="1">
        <v>89</v>
      </c>
      <c r="G5" s="1">
        <f t="shared" si="1"/>
        <v>63.8</v>
      </c>
      <c r="H5" s="11" t="str">
        <f t="shared" si="2"/>
        <v>PS</v>
      </c>
      <c r="K5" s="22" t="s">
        <v>76</v>
      </c>
      <c r="L5" s="23"/>
      <c r="M5" s="23"/>
      <c r="N5" s="24"/>
      <c r="O5" s="24"/>
      <c r="P5" s="25"/>
    </row>
    <row r="6" spans="1:16" x14ac:dyDescent="0.2">
      <c r="A6" s="15">
        <v>40849710</v>
      </c>
      <c r="B6" s="1" t="s">
        <v>28</v>
      </c>
      <c r="C6" s="1">
        <v>3</v>
      </c>
      <c r="D6" s="1">
        <v>52</v>
      </c>
      <c r="E6" s="1">
        <f t="shared" si="0"/>
        <v>55</v>
      </c>
      <c r="F6" s="1">
        <v>58</v>
      </c>
      <c r="G6" s="1">
        <f t="shared" si="1"/>
        <v>56.8</v>
      </c>
      <c r="H6" s="11" t="str">
        <f t="shared" si="2"/>
        <v>PS</v>
      </c>
      <c r="K6" s="22">
        <v>1</v>
      </c>
      <c r="L6" s="23" t="s">
        <v>100</v>
      </c>
      <c r="M6" s="23"/>
      <c r="N6" s="24"/>
      <c r="O6" s="24"/>
      <c r="P6" s="25"/>
    </row>
    <row r="7" spans="1:16" x14ac:dyDescent="0.2">
      <c r="A7" s="15">
        <v>33481845</v>
      </c>
      <c r="B7" s="1" t="s">
        <v>27</v>
      </c>
      <c r="C7" s="1">
        <v>12</v>
      </c>
      <c r="D7" s="1">
        <v>29</v>
      </c>
      <c r="E7" s="1">
        <f t="shared" si="0"/>
        <v>41</v>
      </c>
      <c r="F7" s="1">
        <v>89</v>
      </c>
      <c r="G7" s="1">
        <f t="shared" si="1"/>
        <v>69.8</v>
      </c>
      <c r="H7" s="11" t="str">
        <f t="shared" si="2"/>
        <v>PS</v>
      </c>
      <c r="K7" s="22">
        <v>2</v>
      </c>
      <c r="L7" s="23" t="s">
        <v>79</v>
      </c>
      <c r="M7" s="23"/>
      <c r="N7" s="24"/>
      <c r="O7" s="24"/>
      <c r="P7" s="25"/>
    </row>
    <row r="8" spans="1:16" x14ac:dyDescent="0.2">
      <c r="A8" s="15">
        <v>59306924</v>
      </c>
      <c r="B8" s="1" t="s">
        <v>36</v>
      </c>
      <c r="C8" s="1">
        <v>6</v>
      </c>
      <c r="D8" s="1">
        <v>70</v>
      </c>
      <c r="E8" s="1">
        <f t="shared" si="0"/>
        <v>76</v>
      </c>
      <c r="F8" s="1">
        <v>63</v>
      </c>
      <c r="G8" s="1">
        <f t="shared" si="1"/>
        <v>68.2</v>
      </c>
      <c r="H8" s="11" t="str">
        <f t="shared" si="2"/>
        <v>PS</v>
      </c>
      <c r="K8" s="22">
        <v>3</v>
      </c>
      <c r="L8" s="23" t="s">
        <v>80</v>
      </c>
      <c r="M8" s="23"/>
      <c r="N8" s="24"/>
      <c r="O8" s="24"/>
      <c r="P8" s="25"/>
    </row>
    <row r="9" spans="1:16" x14ac:dyDescent="0.2">
      <c r="A9" s="15">
        <v>60698860</v>
      </c>
      <c r="B9" s="1" t="s">
        <v>65</v>
      </c>
      <c r="C9" s="1">
        <v>4</v>
      </c>
      <c r="D9" s="1">
        <v>54</v>
      </c>
      <c r="E9" s="1">
        <f t="shared" si="0"/>
        <v>58</v>
      </c>
      <c r="F9" s="1">
        <v>78</v>
      </c>
      <c r="G9" s="1">
        <f t="shared" si="1"/>
        <v>70</v>
      </c>
      <c r="H9" s="11" t="str">
        <f t="shared" si="2"/>
        <v>PS</v>
      </c>
      <c r="K9" s="22">
        <v>4</v>
      </c>
      <c r="L9" s="23" t="s">
        <v>101</v>
      </c>
      <c r="M9" s="23"/>
      <c r="N9" s="24"/>
      <c r="O9" s="24"/>
      <c r="P9" s="25"/>
    </row>
    <row r="10" spans="1:16" x14ac:dyDescent="0.2">
      <c r="A10" s="15">
        <v>60058461</v>
      </c>
      <c r="B10" s="1" t="s">
        <v>53</v>
      </c>
      <c r="C10" s="1">
        <v>15</v>
      </c>
      <c r="D10" s="1">
        <v>63</v>
      </c>
      <c r="E10" s="1">
        <f t="shared" si="0"/>
        <v>78</v>
      </c>
      <c r="F10" s="1">
        <v>75</v>
      </c>
      <c r="G10" s="1">
        <f t="shared" si="1"/>
        <v>76.2</v>
      </c>
      <c r="H10" s="11" t="str">
        <f t="shared" si="2"/>
        <v>PS</v>
      </c>
      <c r="K10" s="22"/>
      <c r="L10" s="23"/>
      <c r="M10" s="23"/>
      <c r="N10" s="24"/>
      <c r="O10" s="24"/>
      <c r="P10" s="25"/>
    </row>
    <row r="11" spans="1:16" x14ac:dyDescent="0.2">
      <c r="A11" s="15">
        <v>59342707</v>
      </c>
      <c r="B11" s="1" t="s">
        <v>37</v>
      </c>
      <c r="C11" s="1">
        <v>12</v>
      </c>
      <c r="D11" s="1">
        <v>48</v>
      </c>
      <c r="E11" s="1">
        <f t="shared" si="0"/>
        <v>60</v>
      </c>
      <c r="F11" s="1">
        <v>51</v>
      </c>
      <c r="G11" s="1">
        <f t="shared" si="1"/>
        <v>54.599999999999994</v>
      </c>
      <c r="H11" s="11" t="str">
        <f t="shared" si="2"/>
        <v>PS</v>
      </c>
      <c r="K11" s="22" t="s">
        <v>78</v>
      </c>
      <c r="L11" s="23"/>
      <c r="M11" s="23"/>
      <c r="N11" s="24"/>
      <c r="O11" s="24"/>
      <c r="P11" s="25"/>
    </row>
    <row r="12" spans="1:16" x14ac:dyDescent="0.2">
      <c r="A12" s="15">
        <v>12345678</v>
      </c>
      <c r="B12" s="1" t="s">
        <v>23</v>
      </c>
      <c r="C12" s="1">
        <v>12</v>
      </c>
      <c r="D12" s="1">
        <v>31</v>
      </c>
      <c r="E12" s="1">
        <f t="shared" si="0"/>
        <v>43</v>
      </c>
      <c r="F12" s="1">
        <v>61</v>
      </c>
      <c r="G12" s="1">
        <f t="shared" si="1"/>
        <v>53.8</v>
      </c>
      <c r="H12" s="11" t="str">
        <f t="shared" si="2"/>
        <v>PS</v>
      </c>
      <c r="K12" s="22">
        <v>1</v>
      </c>
      <c r="L12" s="23" t="s">
        <v>81</v>
      </c>
      <c r="M12" s="23"/>
      <c r="N12" s="24"/>
      <c r="O12" s="24"/>
      <c r="P12" s="25"/>
    </row>
    <row r="13" spans="1:16" x14ac:dyDescent="0.2">
      <c r="A13" s="15">
        <v>60134319</v>
      </c>
      <c r="B13" s="1" t="s">
        <v>54</v>
      </c>
      <c r="C13" s="1">
        <v>12</v>
      </c>
      <c r="D13" s="1">
        <v>21</v>
      </c>
      <c r="E13" s="1">
        <f t="shared" si="0"/>
        <v>33</v>
      </c>
      <c r="F13" s="1">
        <v>79</v>
      </c>
      <c r="G13" s="1">
        <f t="shared" si="1"/>
        <v>60.6</v>
      </c>
      <c r="H13" s="11" t="str">
        <f t="shared" si="2"/>
        <v>PS</v>
      </c>
      <c r="K13" s="22">
        <v>2</v>
      </c>
      <c r="L13" s="23" t="s">
        <v>82</v>
      </c>
      <c r="M13" s="23"/>
      <c r="N13" s="24"/>
      <c r="O13" s="24"/>
      <c r="P13" s="25"/>
    </row>
    <row r="14" spans="1:16" x14ac:dyDescent="0.2">
      <c r="A14" s="15">
        <v>60614777</v>
      </c>
      <c r="B14" s="1" t="s">
        <v>64</v>
      </c>
      <c r="C14" s="1">
        <v>5</v>
      </c>
      <c r="D14" s="1">
        <v>54</v>
      </c>
      <c r="E14" s="1">
        <f t="shared" si="0"/>
        <v>59</v>
      </c>
      <c r="F14" s="1">
        <v>71</v>
      </c>
      <c r="G14" s="1">
        <f t="shared" si="1"/>
        <v>66.2</v>
      </c>
      <c r="H14" s="11" t="str">
        <f t="shared" si="2"/>
        <v>PS</v>
      </c>
      <c r="K14" s="22">
        <v>3</v>
      </c>
      <c r="L14" s="23" t="s">
        <v>83</v>
      </c>
      <c r="M14" s="23"/>
      <c r="N14" s="24"/>
      <c r="O14" s="24"/>
      <c r="P14" s="25"/>
    </row>
    <row r="15" spans="1:16" x14ac:dyDescent="0.2">
      <c r="A15" s="15">
        <v>59674310</v>
      </c>
      <c r="B15" s="1" t="s">
        <v>48</v>
      </c>
      <c r="C15" s="1">
        <v>8</v>
      </c>
      <c r="D15" s="1">
        <v>59</v>
      </c>
      <c r="E15" s="1">
        <f t="shared" si="0"/>
        <v>67</v>
      </c>
      <c r="F15" s="1">
        <v>46</v>
      </c>
      <c r="G15" s="1">
        <f t="shared" si="1"/>
        <v>54.4</v>
      </c>
      <c r="H15" s="11" t="str">
        <f t="shared" si="2"/>
        <v>PS</v>
      </c>
      <c r="K15" s="22">
        <v>4</v>
      </c>
      <c r="L15" s="23" t="s">
        <v>84</v>
      </c>
      <c r="M15" s="23"/>
      <c r="N15" s="24"/>
      <c r="O15" s="24"/>
      <c r="P15" s="25"/>
    </row>
    <row r="16" spans="1:16" x14ac:dyDescent="0.2">
      <c r="A16" s="15">
        <v>14078150</v>
      </c>
      <c r="B16" s="1" t="s">
        <v>24</v>
      </c>
      <c r="C16" s="1">
        <v>5</v>
      </c>
      <c r="D16" s="1">
        <v>77</v>
      </c>
      <c r="E16" s="1">
        <f t="shared" si="0"/>
        <v>82</v>
      </c>
      <c r="F16" s="1">
        <v>54</v>
      </c>
      <c r="G16" s="1">
        <f t="shared" si="1"/>
        <v>65.2</v>
      </c>
      <c r="H16" s="11" t="str">
        <f t="shared" si="2"/>
        <v>PS</v>
      </c>
      <c r="K16" s="22"/>
      <c r="L16" s="23" t="s">
        <v>93</v>
      </c>
      <c r="M16" s="23"/>
      <c r="N16" s="24"/>
      <c r="O16" s="24"/>
      <c r="P16" s="25"/>
    </row>
    <row r="17" spans="1:16" x14ac:dyDescent="0.2">
      <c r="A17" s="15">
        <v>60289345</v>
      </c>
      <c r="B17" s="1" t="s">
        <v>57</v>
      </c>
      <c r="C17" s="1">
        <v>1</v>
      </c>
      <c r="D17" s="1">
        <v>48</v>
      </c>
      <c r="E17" s="1">
        <f t="shared" si="0"/>
        <v>49</v>
      </c>
      <c r="F17" s="1">
        <v>61</v>
      </c>
      <c r="G17" s="1">
        <f t="shared" si="1"/>
        <v>56.2</v>
      </c>
      <c r="H17" s="11" t="str">
        <f t="shared" si="2"/>
        <v>PS</v>
      </c>
      <c r="K17" s="22"/>
      <c r="L17" s="23" t="s">
        <v>87</v>
      </c>
      <c r="M17" s="23"/>
      <c r="N17" s="24"/>
      <c r="O17" s="24"/>
      <c r="P17" s="25"/>
    </row>
    <row r="18" spans="1:16" x14ac:dyDescent="0.2">
      <c r="A18" s="15">
        <v>59484205</v>
      </c>
      <c r="B18" s="1" t="s">
        <v>40</v>
      </c>
      <c r="C18" s="1">
        <v>10</v>
      </c>
      <c r="D18" s="1">
        <v>77</v>
      </c>
      <c r="E18" s="1">
        <f t="shared" si="0"/>
        <v>87</v>
      </c>
      <c r="F18" s="1">
        <v>39</v>
      </c>
      <c r="G18" s="1">
        <f t="shared" si="1"/>
        <v>58.2</v>
      </c>
      <c r="H18" s="11" t="str">
        <f t="shared" si="2"/>
        <v>PS</v>
      </c>
      <c r="K18" s="22"/>
      <c r="L18" s="23" t="s">
        <v>89</v>
      </c>
      <c r="M18" s="23"/>
      <c r="N18" s="24"/>
      <c r="O18" s="24"/>
      <c r="P18" s="25"/>
    </row>
    <row r="19" spans="1:16" x14ac:dyDescent="0.2">
      <c r="A19" s="15">
        <v>59597187</v>
      </c>
      <c r="B19" s="1" t="s">
        <v>43</v>
      </c>
      <c r="C19" s="1">
        <v>12</v>
      </c>
      <c r="D19" s="1">
        <v>7</v>
      </c>
      <c r="E19" s="1">
        <f t="shared" si="0"/>
        <v>19</v>
      </c>
      <c r="F19" s="1">
        <v>71</v>
      </c>
      <c r="G19" s="1">
        <f t="shared" si="1"/>
        <v>50.2</v>
      </c>
      <c r="H19" s="11" t="str">
        <f t="shared" si="2"/>
        <v>PS</v>
      </c>
      <c r="K19" s="22"/>
      <c r="L19" s="23"/>
      <c r="M19" s="26" t="s">
        <v>85</v>
      </c>
      <c r="N19" s="24"/>
      <c r="O19" s="24"/>
      <c r="P19" s="25"/>
    </row>
    <row r="20" spans="1:16" x14ac:dyDescent="0.2">
      <c r="A20" s="15">
        <v>59186747</v>
      </c>
      <c r="B20" s="1" t="s">
        <v>34</v>
      </c>
      <c r="C20" s="1">
        <v>4</v>
      </c>
      <c r="D20" s="1">
        <v>75</v>
      </c>
      <c r="E20" s="1">
        <f t="shared" si="0"/>
        <v>79</v>
      </c>
      <c r="F20" s="1">
        <v>85</v>
      </c>
      <c r="G20" s="1">
        <f t="shared" si="1"/>
        <v>82.6</v>
      </c>
      <c r="H20" s="11" t="str">
        <f t="shared" si="2"/>
        <v>PS</v>
      </c>
      <c r="K20" s="22"/>
      <c r="L20" s="23" t="s">
        <v>86</v>
      </c>
      <c r="M20" s="23"/>
      <c r="N20" s="24"/>
      <c r="O20" s="24"/>
      <c r="P20" s="25"/>
    </row>
    <row r="21" spans="1:16" x14ac:dyDescent="0.2">
      <c r="A21" s="15">
        <v>48824900</v>
      </c>
      <c r="B21" s="1" t="s">
        <v>30</v>
      </c>
      <c r="C21" s="1">
        <v>10</v>
      </c>
      <c r="D21" s="1">
        <v>23</v>
      </c>
      <c r="E21" s="1">
        <f t="shared" si="0"/>
        <v>33</v>
      </c>
      <c r="F21" s="1">
        <v>82</v>
      </c>
      <c r="G21" s="1">
        <f t="shared" si="1"/>
        <v>62.4</v>
      </c>
      <c r="H21" s="11" t="str">
        <f t="shared" si="2"/>
        <v>PS</v>
      </c>
      <c r="K21" s="22"/>
      <c r="L21" s="23"/>
      <c r="M21" s="23"/>
      <c r="N21" s="24"/>
      <c r="O21" s="24"/>
      <c r="P21" s="25"/>
    </row>
    <row r="22" spans="1:16" x14ac:dyDescent="0.2">
      <c r="A22" s="15">
        <v>60432825</v>
      </c>
      <c r="B22" s="1" t="s">
        <v>60</v>
      </c>
      <c r="C22" s="1">
        <v>7</v>
      </c>
      <c r="D22" s="1">
        <v>75</v>
      </c>
      <c r="E22" s="1">
        <f t="shared" si="0"/>
        <v>82</v>
      </c>
      <c r="F22" s="1">
        <v>41</v>
      </c>
      <c r="G22" s="1">
        <f t="shared" si="1"/>
        <v>57.400000000000006</v>
      </c>
      <c r="H22" s="11" t="str">
        <f t="shared" si="2"/>
        <v>PS</v>
      </c>
      <c r="K22" s="27">
        <v>5</v>
      </c>
      <c r="L22" s="28" t="s">
        <v>88</v>
      </c>
      <c r="M22" s="28"/>
      <c r="N22" s="29"/>
      <c r="O22" s="29"/>
      <c r="P22" s="30"/>
    </row>
    <row r="23" spans="1:16" x14ac:dyDescent="0.2">
      <c r="A23" s="15">
        <v>59132517</v>
      </c>
      <c r="B23" s="1" t="s">
        <v>32</v>
      </c>
      <c r="C23" s="1">
        <v>20</v>
      </c>
      <c r="D23" s="1">
        <v>64</v>
      </c>
      <c r="E23" s="1">
        <f t="shared" si="0"/>
        <v>84</v>
      </c>
      <c r="F23" s="1">
        <v>81</v>
      </c>
      <c r="G23" s="1">
        <f t="shared" si="1"/>
        <v>82.2</v>
      </c>
      <c r="H23" s="11" t="str">
        <f t="shared" si="2"/>
        <v>PS</v>
      </c>
    </row>
    <row r="24" spans="1:16" x14ac:dyDescent="0.2">
      <c r="A24" s="15">
        <v>42769467</v>
      </c>
      <c r="B24" s="1" t="s">
        <v>29</v>
      </c>
      <c r="C24" s="1">
        <v>0</v>
      </c>
      <c r="D24" s="1">
        <v>74</v>
      </c>
      <c r="E24" s="1">
        <f t="shared" si="0"/>
        <v>74</v>
      </c>
      <c r="F24" s="1">
        <v>97</v>
      </c>
      <c r="G24" s="1">
        <f t="shared" si="1"/>
        <v>87.8</v>
      </c>
      <c r="H24" s="11" t="str">
        <f t="shared" si="2"/>
        <v>PS</v>
      </c>
      <c r="K24" s="42"/>
      <c r="L24" s="16" t="s">
        <v>310</v>
      </c>
    </row>
    <row r="25" spans="1:16" x14ac:dyDescent="0.2">
      <c r="A25" s="15">
        <v>59931141</v>
      </c>
      <c r="B25" s="1" t="s">
        <v>51</v>
      </c>
      <c r="C25" s="1">
        <v>13</v>
      </c>
      <c r="D25" s="1">
        <v>26</v>
      </c>
      <c r="E25" s="1">
        <f t="shared" si="0"/>
        <v>39</v>
      </c>
      <c r="F25" s="1">
        <v>88</v>
      </c>
      <c r="G25" s="1">
        <f t="shared" si="1"/>
        <v>68.400000000000006</v>
      </c>
      <c r="H25" s="11" t="str">
        <f t="shared" si="2"/>
        <v>PS</v>
      </c>
    </row>
    <row r="26" spans="1:16" x14ac:dyDescent="0.2">
      <c r="A26" s="15">
        <v>20800934</v>
      </c>
      <c r="B26" s="1" t="s">
        <v>25</v>
      </c>
      <c r="C26" s="1">
        <v>10</v>
      </c>
      <c r="D26" s="1">
        <v>19</v>
      </c>
      <c r="E26" s="1">
        <f t="shared" si="0"/>
        <v>29</v>
      </c>
      <c r="F26" s="1">
        <v>99</v>
      </c>
      <c r="G26" s="1">
        <f t="shared" si="1"/>
        <v>71</v>
      </c>
      <c r="H26" s="11" t="str">
        <f t="shared" si="2"/>
        <v>PS</v>
      </c>
    </row>
    <row r="27" spans="1:16" x14ac:dyDescent="0.2">
      <c r="A27" s="15">
        <v>59626284</v>
      </c>
      <c r="B27" s="1" t="s">
        <v>47</v>
      </c>
      <c r="C27" s="1">
        <v>5</v>
      </c>
      <c r="D27" s="1">
        <v>43</v>
      </c>
      <c r="E27" s="1">
        <f t="shared" si="0"/>
        <v>48</v>
      </c>
      <c r="F27" s="1">
        <v>58</v>
      </c>
      <c r="G27" s="1">
        <f t="shared" si="1"/>
        <v>54</v>
      </c>
      <c r="H27" s="11" t="str">
        <f t="shared" si="2"/>
        <v>PS</v>
      </c>
      <c r="L27" s="46" t="s">
        <v>96</v>
      </c>
    </row>
    <row r="28" spans="1:16" x14ac:dyDescent="0.2">
      <c r="A28" s="15">
        <v>51348642</v>
      </c>
      <c r="B28" s="1" t="s">
        <v>31</v>
      </c>
      <c r="C28" s="1">
        <v>8</v>
      </c>
      <c r="D28" s="1">
        <v>68</v>
      </c>
      <c r="E28" s="1">
        <f t="shared" si="0"/>
        <v>76</v>
      </c>
      <c r="F28" s="1">
        <v>72</v>
      </c>
      <c r="G28" s="1">
        <f t="shared" si="1"/>
        <v>73.599999999999994</v>
      </c>
      <c r="H28" s="11" t="str">
        <f t="shared" si="2"/>
        <v>PS</v>
      </c>
    </row>
    <row r="29" spans="1:16" x14ac:dyDescent="0.2">
      <c r="A29" s="15">
        <v>59529576</v>
      </c>
      <c r="B29" s="1" t="s">
        <v>41</v>
      </c>
      <c r="C29" s="1">
        <v>13</v>
      </c>
      <c r="D29" s="1">
        <v>35</v>
      </c>
      <c r="E29" s="1">
        <f t="shared" si="0"/>
        <v>48</v>
      </c>
      <c r="F29" s="1">
        <v>96</v>
      </c>
      <c r="G29" s="1">
        <f t="shared" si="1"/>
        <v>76.8</v>
      </c>
      <c r="H29" s="11" t="str">
        <f t="shared" si="2"/>
        <v>PS</v>
      </c>
      <c r="L29" s="16" t="s">
        <v>97</v>
      </c>
    </row>
    <row r="30" spans="1:16" x14ac:dyDescent="0.2">
      <c r="A30" s="15">
        <v>59975603</v>
      </c>
      <c r="B30" s="1" t="s">
        <v>52</v>
      </c>
      <c r="C30" s="1">
        <v>5</v>
      </c>
      <c r="D30" s="1">
        <v>73</v>
      </c>
      <c r="E30" s="1">
        <f t="shared" si="0"/>
        <v>78</v>
      </c>
      <c r="F30" s="1">
        <v>78</v>
      </c>
      <c r="G30" s="1">
        <f t="shared" si="1"/>
        <v>78</v>
      </c>
      <c r="H30" s="11" t="str">
        <f t="shared" si="2"/>
        <v>PS</v>
      </c>
    </row>
    <row r="31" spans="1:16" ht="15.75" x14ac:dyDescent="0.3">
      <c r="A31" s="15">
        <v>60447687</v>
      </c>
      <c r="B31" s="1" t="s">
        <v>61</v>
      </c>
      <c r="C31" s="1">
        <v>5</v>
      </c>
      <c r="D31" s="1">
        <v>18</v>
      </c>
      <c r="E31" s="1">
        <f t="shared" si="0"/>
        <v>23</v>
      </c>
      <c r="F31" s="1">
        <v>78</v>
      </c>
      <c r="G31" s="1">
        <f t="shared" si="1"/>
        <v>56</v>
      </c>
      <c r="H31" s="11" t="str">
        <f t="shared" si="2"/>
        <v>PS</v>
      </c>
      <c r="L31" s="16" t="s">
        <v>98</v>
      </c>
      <c r="O31" s="16" t="s">
        <v>94</v>
      </c>
    </row>
    <row r="32" spans="1:16" x14ac:dyDescent="0.2">
      <c r="A32" s="15">
        <v>60364208</v>
      </c>
      <c r="B32" s="1" t="s">
        <v>59</v>
      </c>
      <c r="C32" s="1">
        <v>15</v>
      </c>
      <c r="D32" s="1">
        <v>67</v>
      </c>
      <c r="E32" s="1">
        <f t="shared" si="0"/>
        <v>82</v>
      </c>
      <c r="F32" s="1">
        <v>92</v>
      </c>
      <c r="G32" s="1">
        <f t="shared" si="1"/>
        <v>88</v>
      </c>
      <c r="H32" s="11" t="str">
        <f t="shared" si="2"/>
        <v>PS</v>
      </c>
    </row>
    <row r="33" spans="1:15" ht="15.75" x14ac:dyDescent="0.3">
      <c r="A33" s="15">
        <v>60529076</v>
      </c>
      <c r="B33" s="1" t="s">
        <v>62</v>
      </c>
      <c r="C33" s="1">
        <v>10</v>
      </c>
      <c r="D33" s="1">
        <v>76</v>
      </c>
      <c r="E33" s="1">
        <f t="shared" si="0"/>
        <v>86</v>
      </c>
      <c r="F33" s="1">
        <v>59</v>
      </c>
      <c r="G33" s="1">
        <f t="shared" si="1"/>
        <v>69.8</v>
      </c>
      <c r="H33" s="11" t="str">
        <f t="shared" si="2"/>
        <v>PS</v>
      </c>
      <c r="L33" s="16" t="s">
        <v>99</v>
      </c>
      <c r="O33" s="16" t="s">
        <v>95</v>
      </c>
    </row>
    <row r="34" spans="1:15" x14ac:dyDescent="0.2">
      <c r="A34" s="15">
        <v>60349877</v>
      </c>
      <c r="B34" s="1" t="s">
        <v>58</v>
      </c>
      <c r="C34" s="1">
        <v>1</v>
      </c>
      <c r="D34" s="1">
        <v>8</v>
      </c>
      <c r="E34" s="1">
        <f t="shared" ref="E34:E45" si="3">C34+D34</f>
        <v>9</v>
      </c>
      <c r="F34" s="1">
        <v>27</v>
      </c>
      <c r="G34" s="1">
        <f t="shared" ref="G34:G45" si="4">(E34*$E$1)+(F34*$F$1)</f>
        <v>19.8</v>
      </c>
      <c r="H34" s="11" t="str">
        <f t="shared" ref="H34:H45" si="5">IF(G34&lt;50,"FL","PS")</f>
        <v>FL</v>
      </c>
    </row>
    <row r="35" spans="1:15" x14ac:dyDescent="0.2">
      <c r="A35" s="15">
        <v>59186002</v>
      </c>
      <c r="B35" s="1" t="s">
        <v>33</v>
      </c>
      <c r="C35" s="1">
        <v>11</v>
      </c>
      <c r="D35" s="1">
        <v>33</v>
      </c>
      <c r="E35" s="1">
        <f t="shared" si="3"/>
        <v>44</v>
      </c>
      <c r="F35" s="1">
        <v>36</v>
      </c>
      <c r="G35" s="1">
        <f t="shared" si="4"/>
        <v>39.200000000000003</v>
      </c>
      <c r="H35" s="11" t="str">
        <f t="shared" si="5"/>
        <v>FL</v>
      </c>
    </row>
    <row r="36" spans="1:15" x14ac:dyDescent="0.2">
      <c r="A36" s="15">
        <v>60576007</v>
      </c>
      <c r="B36" s="1" t="s">
        <v>63</v>
      </c>
      <c r="C36" s="1">
        <v>11</v>
      </c>
      <c r="D36" s="1">
        <v>20</v>
      </c>
      <c r="E36" s="1">
        <f t="shared" si="3"/>
        <v>31</v>
      </c>
      <c r="F36" s="1">
        <v>31</v>
      </c>
      <c r="G36" s="1">
        <f t="shared" si="4"/>
        <v>31</v>
      </c>
      <c r="H36" s="11" t="str">
        <f t="shared" si="5"/>
        <v>FL</v>
      </c>
    </row>
    <row r="37" spans="1:15" x14ac:dyDescent="0.2">
      <c r="A37" s="15">
        <v>59765519</v>
      </c>
      <c r="B37" s="1" t="s">
        <v>49</v>
      </c>
      <c r="C37" s="1">
        <v>4</v>
      </c>
      <c r="D37" s="1">
        <v>49</v>
      </c>
      <c r="E37" s="1">
        <f t="shared" si="3"/>
        <v>53</v>
      </c>
      <c r="F37" s="1">
        <v>34</v>
      </c>
      <c r="G37" s="1">
        <f t="shared" si="4"/>
        <v>41.6</v>
      </c>
      <c r="H37" s="11" t="str">
        <f t="shared" si="5"/>
        <v>FL</v>
      </c>
    </row>
    <row r="38" spans="1:15" x14ac:dyDescent="0.2">
      <c r="A38" s="15">
        <v>27385190</v>
      </c>
      <c r="B38" s="1" t="s">
        <v>26</v>
      </c>
      <c r="C38" s="1">
        <v>11</v>
      </c>
      <c r="D38" s="1">
        <v>59</v>
      </c>
      <c r="E38" s="1">
        <f t="shared" si="3"/>
        <v>70</v>
      </c>
      <c r="F38" s="1">
        <v>25</v>
      </c>
      <c r="G38" s="1">
        <f t="shared" si="4"/>
        <v>43</v>
      </c>
      <c r="H38" s="11" t="str">
        <f t="shared" si="5"/>
        <v>FL</v>
      </c>
    </row>
    <row r="39" spans="1:15" x14ac:dyDescent="0.2">
      <c r="A39" s="15">
        <v>60241801</v>
      </c>
      <c r="B39" s="1" t="s">
        <v>56</v>
      </c>
      <c r="C39" s="1">
        <v>1</v>
      </c>
      <c r="D39" s="1">
        <v>42</v>
      </c>
      <c r="E39" s="1">
        <f t="shared" si="3"/>
        <v>43</v>
      </c>
      <c r="F39" s="1">
        <v>32</v>
      </c>
      <c r="G39" s="1">
        <f t="shared" si="4"/>
        <v>36.4</v>
      </c>
      <c r="H39" s="11" t="str">
        <f t="shared" si="5"/>
        <v>FL</v>
      </c>
    </row>
    <row r="40" spans="1:15" x14ac:dyDescent="0.2">
      <c r="A40" s="15">
        <v>59601420</v>
      </c>
      <c r="B40" s="1" t="s">
        <v>44</v>
      </c>
      <c r="C40" s="1">
        <v>18</v>
      </c>
      <c r="D40" s="1">
        <v>29</v>
      </c>
      <c r="E40" s="1">
        <f t="shared" si="3"/>
        <v>47</v>
      </c>
      <c r="F40" s="1">
        <v>42</v>
      </c>
      <c r="G40" s="1">
        <f t="shared" si="4"/>
        <v>44</v>
      </c>
      <c r="H40" s="11" t="str">
        <f t="shared" si="5"/>
        <v>FL</v>
      </c>
    </row>
    <row r="41" spans="1:15" x14ac:dyDescent="0.2">
      <c r="A41" s="15">
        <v>59615051</v>
      </c>
      <c r="B41" s="1" t="s">
        <v>46</v>
      </c>
      <c r="C41" s="1">
        <v>9</v>
      </c>
      <c r="D41" s="1">
        <v>49</v>
      </c>
      <c r="E41" s="1">
        <f t="shared" si="3"/>
        <v>58</v>
      </c>
      <c r="F41" s="1">
        <v>38</v>
      </c>
      <c r="G41" s="1">
        <f t="shared" si="4"/>
        <v>46</v>
      </c>
      <c r="H41" s="11" t="str">
        <f t="shared" si="5"/>
        <v>FL</v>
      </c>
    </row>
    <row r="42" spans="1:15" x14ac:dyDescent="0.2">
      <c r="A42" s="15">
        <v>59467636</v>
      </c>
      <c r="B42" s="1" t="s">
        <v>39</v>
      </c>
      <c r="C42" s="1">
        <v>14</v>
      </c>
      <c r="D42" s="1">
        <v>16</v>
      </c>
      <c r="E42" s="1">
        <f t="shared" si="3"/>
        <v>30</v>
      </c>
      <c r="F42" s="1">
        <v>31</v>
      </c>
      <c r="G42" s="1">
        <f t="shared" si="4"/>
        <v>30.599999999999998</v>
      </c>
      <c r="H42" s="11" t="str">
        <f t="shared" si="5"/>
        <v>FL</v>
      </c>
    </row>
    <row r="43" spans="1:15" x14ac:dyDescent="0.2">
      <c r="A43" s="15">
        <v>59851707</v>
      </c>
      <c r="B43" s="1" t="s">
        <v>50</v>
      </c>
      <c r="C43" s="1">
        <v>3</v>
      </c>
      <c r="D43" s="1">
        <v>7</v>
      </c>
      <c r="E43" s="1">
        <f t="shared" si="3"/>
        <v>10</v>
      </c>
      <c r="F43" s="1">
        <v>73</v>
      </c>
      <c r="G43" s="1">
        <f t="shared" si="4"/>
        <v>47.8</v>
      </c>
      <c r="H43" s="11" t="str">
        <f t="shared" si="5"/>
        <v>FL</v>
      </c>
    </row>
    <row r="44" spans="1:15" x14ac:dyDescent="0.2">
      <c r="A44" s="15">
        <v>59397054</v>
      </c>
      <c r="B44" s="1" t="s">
        <v>38</v>
      </c>
      <c r="C44" s="1">
        <v>0</v>
      </c>
      <c r="D44" s="1">
        <v>53</v>
      </c>
      <c r="E44" s="1">
        <f t="shared" si="3"/>
        <v>53</v>
      </c>
      <c r="F44" s="1">
        <v>43</v>
      </c>
      <c r="G44" s="1">
        <f t="shared" si="4"/>
        <v>47</v>
      </c>
      <c r="H44" s="11" t="str">
        <f t="shared" si="5"/>
        <v>FL</v>
      </c>
    </row>
    <row r="45" spans="1:15" x14ac:dyDescent="0.2">
      <c r="A45" s="15">
        <v>60159638</v>
      </c>
      <c r="B45" s="1" t="s">
        <v>55</v>
      </c>
      <c r="C45" s="1">
        <v>17</v>
      </c>
      <c r="D45" s="1">
        <v>30</v>
      </c>
      <c r="E45" s="1">
        <f t="shared" si="3"/>
        <v>47</v>
      </c>
      <c r="F45" s="1">
        <v>27</v>
      </c>
      <c r="G45" s="1">
        <f t="shared" si="4"/>
        <v>35</v>
      </c>
      <c r="H45" s="11" t="str">
        <f t="shared" si="5"/>
        <v>FL</v>
      </c>
    </row>
  </sheetData>
  <autoFilter ref="A2:H45">
    <sortState ref="A34:H45">
      <sortCondition sortBy="cellColor" ref="H2:H45" dxfId="1"/>
    </sortState>
  </autoFilter>
  <phoneticPr fontId="0" type="noConversion"/>
  <conditionalFormatting sqref="A3:H45">
    <cfRule type="expression" dxfId="0" priority="1">
      <formula>$H3="PS"</formula>
    </cfRule>
  </conditionalFormatting>
  <pageMargins left="0.75" right="0.75" top="1" bottom="1" header="0.5" footer="0.5"/>
  <pageSetup paperSize="9" orientation="portrait" verticalDpi="96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K12" sqref="K12"/>
    </sheetView>
  </sheetViews>
  <sheetFormatPr defaultRowHeight="12.75" x14ac:dyDescent="0.2"/>
  <cols>
    <col min="1" max="8" width="10.7109375" customWidth="1"/>
  </cols>
  <sheetData>
    <row r="1" spans="1:8" x14ac:dyDescent="0.2">
      <c r="B1" t="s">
        <v>311</v>
      </c>
      <c r="C1" s="278">
        <v>-1000000</v>
      </c>
    </row>
    <row r="4" spans="1:8" x14ac:dyDescent="0.2">
      <c r="A4" s="47" t="s">
        <v>312</v>
      </c>
      <c r="B4" s="280">
        <v>4.4999999999999998E-2</v>
      </c>
      <c r="C4" s="280">
        <v>0.05</v>
      </c>
      <c r="D4" s="280">
        <v>5.5E-2</v>
      </c>
      <c r="E4" s="280">
        <v>0.06</v>
      </c>
      <c r="F4" s="280">
        <v>6.5000000000000002E-2</v>
      </c>
      <c r="G4" s="280">
        <v>7.0000000000000007E-2</v>
      </c>
      <c r="H4" s="280">
        <v>7.4999999999999997E-2</v>
      </c>
    </row>
    <row r="5" spans="1:8" x14ac:dyDescent="0.2">
      <c r="A5">
        <v>20</v>
      </c>
      <c r="B5" s="279">
        <f>PMT(B$4/12,$A5*12,$C$1)</f>
        <v>6326.4937621996241</v>
      </c>
      <c r="C5" s="279">
        <f t="shared" ref="C5:H15" si="0">PMT(C$4/12,$A5*12,$C$1)</f>
        <v>6599.5573921665746</v>
      </c>
      <c r="D5" s="279">
        <f t="shared" si="0"/>
        <v>6878.8730785923863</v>
      </c>
      <c r="E5" s="279">
        <f t="shared" si="0"/>
        <v>7164.3105847816487</v>
      </c>
      <c r="F5" s="279">
        <f t="shared" si="0"/>
        <v>7455.7313551509706</v>
      </c>
      <c r="G5" s="279">
        <f t="shared" si="0"/>
        <v>7752.9893561887457</v>
      </c>
      <c r="H5" s="279">
        <f t="shared" si="0"/>
        <v>8055.9319355180724</v>
      </c>
    </row>
    <row r="6" spans="1:8" x14ac:dyDescent="0.2">
      <c r="A6">
        <v>21</v>
      </c>
      <c r="B6" s="279">
        <f t="shared" ref="B6:B15" si="1">PMT(B$4/12,$A6*12,$C$1)</f>
        <v>6141.1698025561245</v>
      </c>
      <c r="C6" s="279">
        <f t="shared" si="0"/>
        <v>6417.1864921654496</v>
      </c>
      <c r="D6" s="279">
        <f t="shared" si="0"/>
        <v>6699.7024204171275</v>
      </c>
      <c r="E6" s="279">
        <f t="shared" si="0"/>
        <v>6988.5691914757117</v>
      </c>
      <c r="F6" s="279">
        <f t="shared" si="0"/>
        <v>7283.6292932234464</v>
      </c>
      <c r="G6" s="279">
        <f t="shared" si="0"/>
        <v>7584.7171330588344</v>
      </c>
      <c r="H6" s="279">
        <f t="shared" si="0"/>
        <v>7891.6600900379644</v>
      </c>
    </row>
    <row r="7" spans="1:8" x14ac:dyDescent="0.2">
      <c r="A7">
        <v>22</v>
      </c>
      <c r="B7" s="279">
        <f t="shared" si="1"/>
        <v>5973.861708476461</v>
      </c>
      <c r="C7" s="279">
        <f t="shared" si="0"/>
        <v>6252.8075493345259</v>
      </c>
      <c r="D7" s="279">
        <f t="shared" si="0"/>
        <v>6538.4911106995196</v>
      </c>
      <c r="E7" s="279">
        <f t="shared" si="0"/>
        <v>6830.7444959956156</v>
      </c>
      <c r="F7" s="279">
        <f t="shared" si="0"/>
        <v>7129.3899283094852</v>
      </c>
      <c r="G7" s="279">
        <f t="shared" si="0"/>
        <v>7434.2410102897102</v>
      </c>
      <c r="H7" s="279">
        <f t="shared" si="0"/>
        <v>7745.1039962728737</v>
      </c>
    </row>
    <row r="8" spans="1:8" x14ac:dyDescent="0.2">
      <c r="A8">
        <v>23</v>
      </c>
      <c r="B8" s="279">
        <f t="shared" si="1"/>
        <v>5822.2101003175794</v>
      </c>
      <c r="C8" s="279">
        <f t="shared" si="0"/>
        <v>6104.0597035642704</v>
      </c>
      <c r="D8" s="279">
        <f t="shared" si="0"/>
        <v>6392.8765883963215</v>
      </c>
      <c r="E8" s="279">
        <f t="shared" si="0"/>
        <v>6688.4720281605951</v>
      </c>
      <c r="F8" s="279">
        <f t="shared" si="0"/>
        <v>6990.6467029950791</v>
      </c>
      <c r="G8" s="279">
        <f t="shared" si="0"/>
        <v>7299.1922146405032</v>
      </c>
      <c r="H8" s="279">
        <f t="shared" si="0"/>
        <v>7613.8926062673527</v>
      </c>
    </row>
    <row r="9" spans="1:8" x14ac:dyDescent="0.2">
      <c r="A9">
        <v>24</v>
      </c>
      <c r="B9" s="279">
        <f t="shared" si="1"/>
        <v>5684.2485036179205</v>
      </c>
      <c r="C9" s="279">
        <f t="shared" si="0"/>
        <v>5968.9751221986198</v>
      </c>
      <c r="D9" s="279">
        <f t="shared" si="0"/>
        <v>6260.8894647171401</v>
      </c>
      <c r="E9" s="279">
        <f t="shared" si="0"/>
        <v>6559.7806649732047</v>
      </c>
      <c r="F9" s="279">
        <f t="shared" si="0"/>
        <v>6865.4266206052862</v>
      </c>
      <c r="G9" s="279">
        <f t="shared" si="0"/>
        <v>7177.5957948425175</v>
      </c>
      <c r="H9" s="279">
        <f t="shared" si="0"/>
        <v>7496.0490121298535</v>
      </c>
    </row>
    <row r="10" spans="1:8" x14ac:dyDescent="0.2">
      <c r="A10">
        <v>25</v>
      </c>
      <c r="B10" s="279">
        <f t="shared" si="1"/>
        <v>5558.3247796198903</v>
      </c>
      <c r="C10" s="279">
        <f t="shared" si="0"/>
        <v>5845.9004150797909</v>
      </c>
      <c r="D10" s="279">
        <f t="shared" si="0"/>
        <v>6140.8749228147026</v>
      </c>
      <c r="E10" s="279">
        <f t="shared" si="0"/>
        <v>6443.0140148550854</v>
      </c>
      <c r="F10" s="279">
        <f t="shared" si="0"/>
        <v>6752.0716134763961</v>
      </c>
      <c r="G10" s="279">
        <f t="shared" si="0"/>
        <v>7067.7919727509179</v>
      </c>
      <c r="H10" s="279">
        <f t="shared" si="0"/>
        <v>7389.911777974593</v>
      </c>
    </row>
    <row r="11" spans="1:8" x14ac:dyDescent="0.2">
      <c r="A11">
        <v>26</v>
      </c>
      <c r="B11" s="279">
        <f t="shared" si="1"/>
        <v>5443.0406874534083</v>
      </c>
      <c r="C11" s="279">
        <f t="shared" si="0"/>
        <v>5733.4361849104644</v>
      </c>
      <c r="D11" s="279">
        <f t="shared" si="0"/>
        <v>6031.4322563608657</v>
      </c>
      <c r="E11" s="279">
        <f t="shared" si="0"/>
        <v>6336.7699442049934</v>
      </c>
      <c r="F11" s="279">
        <f t="shared" si="0"/>
        <v>6649.1780568023187</v>
      </c>
      <c r="G11" s="279">
        <f t="shared" si="0"/>
        <v>6968.375643081562</v>
      </c>
      <c r="H11" s="279">
        <f t="shared" si="0"/>
        <v>7294.0744231652452</v>
      </c>
    </row>
    <row r="12" spans="1:8" x14ac:dyDescent="0.2">
      <c r="A12">
        <v>27</v>
      </c>
      <c r="B12" s="279">
        <f t="shared" si="1"/>
        <v>5337.2048771535729</v>
      </c>
      <c r="C12" s="279">
        <f t="shared" si="0"/>
        <v>5630.3900111302228</v>
      </c>
      <c r="D12" s="279">
        <f t="shared" si="0"/>
        <v>5931.3678442314467</v>
      </c>
      <c r="E12" s="279">
        <f t="shared" si="0"/>
        <v>6239.8535425337623</v>
      </c>
      <c r="F12" s="279">
        <f t="shared" si="0"/>
        <v>6555.5497233530632</v>
      </c>
      <c r="G12" s="279">
        <f t="shared" si="0"/>
        <v>6878.1493160950022</v>
      </c>
      <c r="H12" s="279">
        <f t="shared" si="0"/>
        <v>7207.3383503219475</v>
      </c>
    </row>
    <row r="13" spans="1:8" x14ac:dyDescent="0.2">
      <c r="A13">
        <v>28</v>
      </c>
      <c r="B13" s="279">
        <f t="shared" si="1"/>
        <v>5239.7959557787945</v>
      </c>
      <c r="C13" s="279">
        <f t="shared" si="0"/>
        <v>5535.7395088758476</v>
      </c>
      <c r="D13" s="279">
        <f t="shared" si="0"/>
        <v>5839.6582021752911</v>
      </c>
      <c r="E13" s="279">
        <f t="shared" si="0"/>
        <v>6151.2401663637665</v>
      </c>
      <c r="F13" s="279">
        <f t="shared" si="0"/>
        <v>6470.1608185772675</v>
      </c>
      <c r="G13" s="279">
        <f t="shared" si="0"/>
        <v>6796.0861420860874</v>
      </c>
      <c r="H13" s="279">
        <f t="shared" si="0"/>
        <v>7128.6758563325793</v>
      </c>
    </row>
    <row r="14" spans="1:8" x14ac:dyDescent="0.2">
      <c r="A14">
        <v>29</v>
      </c>
      <c r="B14" s="279">
        <f t="shared" si="1"/>
        <v>5149.9331951671647</v>
      </c>
      <c r="C14" s="279">
        <f t="shared" si="0"/>
        <v>5448.6030310591759</v>
      </c>
      <c r="D14" s="279">
        <f t="shared" si="0"/>
        <v>5755.4206790003527</v>
      </c>
      <c r="E14" s="279">
        <f t="shared" si="0"/>
        <v>6070.0461289314007</v>
      </c>
      <c r="F14" s="279">
        <f t="shared" si="0"/>
        <v>6392.1266626462157</v>
      </c>
      <c r="G14" s="279">
        <f t="shared" si="0"/>
        <v>6721.3005837783148</v>
      </c>
      <c r="H14" s="279">
        <f t="shared" si="0"/>
        <v>7057.2007920455444</v>
      </c>
    </row>
    <row r="15" spans="1:8" x14ac:dyDescent="0.2">
      <c r="A15">
        <v>30</v>
      </c>
      <c r="B15" s="279">
        <f t="shared" si="1"/>
        <v>5066.8530982588072</v>
      </c>
      <c r="C15" s="279">
        <f t="shared" si="0"/>
        <v>5368.2162301213903</v>
      </c>
      <c r="D15" s="279">
        <f t="shared" si="0"/>
        <v>5677.8900134700289</v>
      </c>
      <c r="E15" s="279">
        <f t="shared" si="0"/>
        <v>5995.5052515275229</v>
      </c>
      <c r="F15" s="279">
        <f t="shared" si="0"/>
        <v>6320.6802349296368</v>
      </c>
      <c r="G15" s="279">
        <f t="shared" si="0"/>
        <v>6653.0249517918319</v>
      </c>
      <c r="H15" s="279">
        <f t="shared" si="0"/>
        <v>6992.1450855277926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Q35"/>
  <sheetViews>
    <sheetView workbookViewId="0">
      <selection activeCell="M23" sqref="M23"/>
    </sheetView>
  </sheetViews>
  <sheetFormatPr defaultRowHeight="12.75" x14ac:dyDescent="0.2"/>
  <cols>
    <col min="1" max="1" width="11.7109375" customWidth="1"/>
    <col min="4" max="4" width="9.140625" customWidth="1"/>
    <col min="6" max="6" width="5" style="13" customWidth="1"/>
  </cols>
  <sheetData>
    <row r="1" spans="1:5" ht="16.5" x14ac:dyDescent="0.3">
      <c r="A1" s="2" t="s">
        <v>4</v>
      </c>
      <c r="B1" s="5" t="s">
        <v>8</v>
      </c>
      <c r="C1" s="5" t="s">
        <v>9</v>
      </c>
      <c r="D1" s="5" t="s">
        <v>10</v>
      </c>
      <c r="E1" s="5"/>
    </row>
    <row r="2" spans="1:5" x14ac:dyDescent="0.2">
      <c r="A2" s="3">
        <v>39265</v>
      </c>
      <c r="B2">
        <v>35.049999999999997</v>
      </c>
      <c r="C2">
        <v>54.68</v>
      </c>
      <c r="D2">
        <v>61.87</v>
      </c>
    </row>
    <row r="3" spans="1:5" x14ac:dyDescent="0.2">
      <c r="A3" s="3">
        <v>39266</v>
      </c>
      <c r="B3">
        <v>35.880000000000003</v>
      </c>
      <c r="C3">
        <v>54.7</v>
      </c>
      <c r="D3">
        <v>60.89</v>
      </c>
    </row>
    <row r="4" spans="1:5" x14ac:dyDescent="0.2">
      <c r="A4" s="3">
        <v>39267</v>
      </c>
      <c r="B4">
        <v>36.4</v>
      </c>
      <c r="C4">
        <v>54.41</v>
      </c>
      <c r="D4">
        <v>61.5</v>
      </c>
    </row>
    <row r="5" spans="1:5" x14ac:dyDescent="0.2">
      <c r="A5" s="3">
        <v>39268</v>
      </c>
      <c r="B5">
        <v>37.1</v>
      </c>
      <c r="C5">
        <v>55.1</v>
      </c>
      <c r="D5">
        <v>62.67</v>
      </c>
    </row>
    <row r="6" spans="1:5" x14ac:dyDescent="0.2">
      <c r="A6" s="3">
        <v>39269</v>
      </c>
      <c r="B6">
        <v>37.54</v>
      </c>
      <c r="C6">
        <v>55.28</v>
      </c>
      <c r="D6">
        <v>62.55</v>
      </c>
    </row>
    <row r="7" spans="1:5" x14ac:dyDescent="0.2">
      <c r="A7" s="3">
        <v>39272</v>
      </c>
      <c r="B7">
        <v>38.83</v>
      </c>
      <c r="C7">
        <v>56.06</v>
      </c>
      <c r="D7">
        <v>61.9</v>
      </c>
    </row>
    <row r="8" spans="1:5" x14ac:dyDescent="0.2">
      <c r="A8" s="3">
        <v>39273</v>
      </c>
      <c r="B8">
        <v>38.46</v>
      </c>
      <c r="C8">
        <v>56</v>
      </c>
      <c r="D8">
        <v>61.3</v>
      </c>
    </row>
    <row r="9" spans="1:5" x14ac:dyDescent="0.2">
      <c r="A9" s="3">
        <v>39274</v>
      </c>
      <c r="B9">
        <v>37.799999999999997</v>
      </c>
      <c r="C9">
        <v>55.56</v>
      </c>
      <c r="D9">
        <v>60.1</v>
      </c>
    </row>
    <row r="10" spans="1:5" x14ac:dyDescent="0.2">
      <c r="A10" s="3">
        <v>39275</v>
      </c>
      <c r="B10">
        <v>38.72</v>
      </c>
      <c r="C10">
        <v>55.15</v>
      </c>
      <c r="D10">
        <v>60.9</v>
      </c>
    </row>
    <row r="11" spans="1:5" x14ac:dyDescent="0.2">
      <c r="A11" s="3">
        <v>39276</v>
      </c>
      <c r="B11">
        <v>39.159999999999997</v>
      </c>
      <c r="C11">
        <v>55.06</v>
      </c>
      <c r="D11">
        <v>60.75</v>
      </c>
    </row>
    <row r="12" spans="1:5" x14ac:dyDescent="0.2">
      <c r="A12" s="3">
        <v>39279</v>
      </c>
      <c r="B12">
        <v>38.200000000000003</v>
      </c>
      <c r="C12">
        <v>55.35</v>
      </c>
      <c r="D12">
        <v>60.79</v>
      </c>
    </row>
    <row r="13" spans="1:5" x14ac:dyDescent="0.2">
      <c r="A13" s="3">
        <v>39280</v>
      </c>
      <c r="B13">
        <v>38.19</v>
      </c>
      <c r="C13">
        <v>55.95</v>
      </c>
      <c r="D13">
        <v>60.1</v>
      </c>
    </row>
    <row r="14" spans="1:5" x14ac:dyDescent="0.2">
      <c r="A14" s="3">
        <v>39281</v>
      </c>
      <c r="B14">
        <v>37.43</v>
      </c>
      <c r="C14">
        <v>55.66</v>
      </c>
      <c r="D14">
        <v>60.9</v>
      </c>
    </row>
    <row r="15" spans="1:5" x14ac:dyDescent="0.2">
      <c r="A15" s="3">
        <v>39282</v>
      </c>
      <c r="B15">
        <v>37.68</v>
      </c>
      <c r="C15">
        <v>56.35</v>
      </c>
      <c r="D15">
        <v>63.53</v>
      </c>
    </row>
    <row r="16" spans="1:5" x14ac:dyDescent="0.2">
      <c r="A16" s="3">
        <v>39283</v>
      </c>
      <c r="B16">
        <v>38.4</v>
      </c>
      <c r="C16">
        <v>56.9</v>
      </c>
      <c r="D16">
        <v>64.75</v>
      </c>
    </row>
    <row r="17" spans="1:17" x14ac:dyDescent="0.2">
      <c r="A17" s="3">
        <v>39286</v>
      </c>
      <c r="B17">
        <v>38.28</v>
      </c>
      <c r="C17">
        <v>56.55</v>
      </c>
      <c r="D17">
        <v>63.31</v>
      </c>
    </row>
    <row r="18" spans="1:17" x14ac:dyDescent="0.2">
      <c r="A18" s="3">
        <v>39287</v>
      </c>
      <c r="B18">
        <v>38.78</v>
      </c>
      <c r="C18">
        <v>56.72</v>
      </c>
      <c r="D18">
        <v>65.56</v>
      </c>
    </row>
    <row r="19" spans="1:17" x14ac:dyDescent="0.2">
      <c r="A19" s="3">
        <v>39288</v>
      </c>
      <c r="B19">
        <v>38.049999999999997</v>
      </c>
      <c r="C19">
        <v>56.5</v>
      </c>
      <c r="D19">
        <v>64.89</v>
      </c>
    </row>
    <row r="20" spans="1:17" x14ac:dyDescent="0.2">
      <c r="A20" s="3">
        <v>39289</v>
      </c>
      <c r="B20">
        <v>37.299999999999997</v>
      </c>
      <c r="C20">
        <v>55.78</v>
      </c>
      <c r="D20">
        <v>63.4</v>
      </c>
    </row>
    <row r="21" spans="1:17" x14ac:dyDescent="0.2">
      <c r="A21" s="3">
        <v>39290</v>
      </c>
      <c r="B21">
        <v>35.97</v>
      </c>
      <c r="C21">
        <v>54.57</v>
      </c>
      <c r="D21">
        <v>61.5</v>
      </c>
    </row>
    <row r="22" spans="1:17" x14ac:dyDescent="0.2">
      <c r="A22" s="3">
        <v>39293</v>
      </c>
      <c r="B22">
        <v>36.79</v>
      </c>
      <c r="C22">
        <v>54.6</v>
      </c>
      <c r="D22">
        <v>63</v>
      </c>
    </row>
    <row r="23" spans="1:17" x14ac:dyDescent="0.2">
      <c r="A23" s="3">
        <v>39294</v>
      </c>
      <c r="B23">
        <v>37</v>
      </c>
      <c r="C23">
        <v>54.26</v>
      </c>
      <c r="D23">
        <v>61.8</v>
      </c>
    </row>
    <row r="24" spans="1:17" x14ac:dyDescent="0.2">
      <c r="A24" s="3">
        <v>39295</v>
      </c>
      <c r="B24">
        <v>35.96</v>
      </c>
      <c r="C24">
        <v>52.25</v>
      </c>
      <c r="D24">
        <v>60.21</v>
      </c>
    </row>
    <row r="25" spans="1:17" x14ac:dyDescent="0.2">
      <c r="A25" s="3">
        <v>39296</v>
      </c>
      <c r="B25">
        <v>36.25</v>
      </c>
      <c r="C25">
        <v>53.2</v>
      </c>
      <c r="D25">
        <v>60.89</v>
      </c>
    </row>
    <row r="26" spans="1:17" x14ac:dyDescent="0.2">
      <c r="A26" s="3">
        <v>39297</v>
      </c>
      <c r="B26">
        <v>36.69</v>
      </c>
      <c r="C26">
        <v>53.31</v>
      </c>
      <c r="D26">
        <v>61.27</v>
      </c>
      <c r="F26" s="31" t="s">
        <v>69</v>
      </c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</row>
    <row r="27" spans="1:17" x14ac:dyDescent="0.2">
      <c r="F27" s="32">
        <v>1</v>
      </c>
      <c r="G27" s="33" t="s">
        <v>70</v>
      </c>
      <c r="H27" s="24"/>
      <c r="I27" s="24"/>
      <c r="J27" s="24"/>
      <c r="K27" s="24"/>
      <c r="L27" s="24"/>
      <c r="M27" s="24"/>
      <c r="N27" s="24"/>
      <c r="O27" s="24"/>
      <c r="P27" s="24"/>
      <c r="Q27" s="25"/>
    </row>
    <row r="28" spans="1:17" x14ac:dyDescent="0.2">
      <c r="F28" s="32">
        <v>2</v>
      </c>
      <c r="G28" s="277" t="s">
        <v>308</v>
      </c>
      <c r="H28" s="24"/>
      <c r="I28" s="24"/>
      <c r="J28" s="24"/>
      <c r="K28" s="24"/>
      <c r="L28" s="24"/>
      <c r="M28" s="24"/>
      <c r="N28" s="24"/>
      <c r="O28" s="24"/>
      <c r="P28" s="24"/>
      <c r="Q28" s="25"/>
    </row>
    <row r="29" spans="1:17" x14ac:dyDescent="0.2">
      <c r="F29" s="32">
        <v>3</v>
      </c>
      <c r="G29" s="33" t="s">
        <v>71</v>
      </c>
      <c r="H29" s="24"/>
      <c r="I29" s="24"/>
      <c r="J29" s="24"/>
      <c r="K29" s="24"/>
      <c r="L29" s="24"/>
      <c r="M29" s="24"/>
      <c r="N29" s="24"/>
      <c r="O29" s="24"/>
      <c r="P29" s="24"/>
      <c r="Q29" s="25"/>
    </row>
    <row r="30" spans="1:17" x14ac:dyDescent="0.2">
      <c r="F30" s="34">
        <v>4</v>
      </c>
      <c r="G30" s="35" t="s">
        <v>72</v>
      </c>
      <c r="H30" s="29"/>
      <c r="I30" s="29"/>
      <c r="J30" s="29"/>
      <c r="K30" s="29"/>
      <c r="L30" s="29"/>
      <c r="M30" s="29"/>
      <c r="N30" s="29"/>
      <c r="O30" s="29"/>
      <c r="P30" s="29"/>
      <c r="Q30" s="30"/>
    </row>
    <row r="32" spans="1:17" x14ac:dyDescent="0.2">
      <c r="A32" t="s">
        <v>11</v>
      </c>
      <c r="B32" s="6" t="s">
        <v>7</v>
      </c>
      <c r="F32" s="32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5"/>
    </row>
    <row r="34" spans="8:8" x14ac:dyDescent="0.2">
      <c r="H34" s="47"/>
    </row>
    <row r="35" spans="8:8" x14ac:dyDescent="0.2">
      <c r="H35" s="47"/>
    </row>
  </sheetData>
  <phoneticPr fontId="9" type="noConversion"/>
  <hyperlinks>
    <hyperlink ref="B32" r:id="rId1"/>
  </hyperlinks>
  <pageMargins left="0.75" right="0.75" top="1" bottom="1" header="0.5" footer="0.5"/>
  <pageSetup orientation="portrait" horizontalDpi="1200" verticalDpi="1200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20"/>
  <sheetViews>
    <sheetView zoomScale="120" zoomScaleNormal="120" workbookViewId="0">
      <selection activeCell="K19" sqref="K19"/>
    </sheetView>
  </sheetViews>
  <sheetFormatPr defaultColWidth="9.140625" defaultRowHeight="16.5" x14ac:dyDescent="0.3"/>
  <cols>
    <col min="1" max="1" width="17.28515625" style="4" customWidth="1"/>
    <col min="2" max="2" width="11.140625" style="4" customWidth="1"/>
    <col min="3" max="16384" width="9.140625" style="4"/>
  </cols>
  <sheetData>
    <row r="1" spans="1:8" x14ac:dyDescent="0.3">
      <c r="A1" s="4" t="s">
        <v>90</v>
      </c>
    </row>
    <row r="2" spans="1:8" s="7" customFormat="1" ht="17.25" thickBot="1" x14ac:dyDescent="0.35">
      <c r="A2" s="7" t="s">
        <v>12</v>
      </c>
      <c r="B2" s="7" t="s">
        <v>13</v>
      </c>
    </row>
    <row r="3" spans="1:8" ht="17.25" thickTop="1" x14ac:dyDescent="0.3">
      <c r="A3" s="4" t="s">
        <v>18</v>
      </c>
      <c r="B3" s="8">
        <v>0.11</v>
      </c>
    </row>
    <row r="4" spans="1:8" x14ac:dyDescent="0.3">
      <c r="A4" s="4" t="s">
        <v>14</v>
      </c>
      <c r="B4" s="8">
        <v>0.18</v>
      </c>
      <c r="H4" s="17"/>
    </row>
    <row r="5" spans="1:8" x14ac:dyDescent="0.3">
      <c r="A5" s="4" t="s">
        <v>19</v>
      </c>
      <c r="B5" s="8">
        <v>0.16</v>
      </c>
      <c r="H5" s="17"/>
    </row>
    <row r="6" spans="1:8" x14ac:dyDescent="0.3">
      <c r="A6" s="4" t="s">
        <v>15</v>
      </c>
      <c r="B6" s="8">
        <v>0.36</v>
      </c>
      <c r="H6" s="17"/>
    </row>
    <row r="7" spans="1:8" x14ac:dyDescent="0.3">
      <c r="A7" s="4" t="s">
        <v>16</v>
      </c>
      <c r="B7" s="8">
        <v>7.0000000000000007E-2</v>
      </c>
      <c r="H7" s="17"/>
    </row>
    <row r="8" spans="1:8" x14ac:dyDescent="0.3">
      <c r="A8" s="4" t="s">
        <v>20</v>
      </c>
      <c r="B8" s="8">
        <v>7.0000000000000007E-2</v>
      </c>
      <c r="H8" s="17"/>
    </row>
    <row r="9" spans="1:8" x14ac:dyDescent="0.3">
      <c r="A9" s="4" t="s">
        <v>17</v>
      </c>
      <c r="B9" s="8">
        <v>0.05</v>
      </c>
    </row>
    <row r="17" spans="1:8" x14ac:dyDescent="0.3">
      <c r="C17" s="36" t="s">
        <v>73</v>
      </c>
      <c r="D17" s="37"/>
      <c r="E17" s="37"/>
      <c r="F17" s="37"/>
      <c r="G17" s="37"/>
      <c r="H17" s="38"/>
    </row>
    <row r="18" spans="1:8" x14ac:dyDescent="0.3">
      <c r="C18" s="39" t="s">
        <v>74</v>
      </c>
      <c r="D18" s="40"/>
      <c r="E18" s="40"/>
      <c r="F18" s="40"/>
      <c r="G18" s="40"/>
      <c r="H18" s="41"/>
    </row>
    <row r="20" spans="1:8" x14ac:dyDescent="0.3">
      <c r="A20" s="16" t="s">
        <v>91</v>
      </c>
    </row>
  </sheetData>
  <phoneticPr fontId="9" type="noConversion"/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47"/>
  <sheetViews>
    <sheetView topLeftCell="A7" zoomScaleNormal="100" workbookViewId="0">
      <selection activeCell="M14" sqref="M14"/>
    </sheetView>
  </sheetViews>
  <sheetFormatPr defaultColWidth="9.140625" defaultRowHeight="19.149999999999999" customHeight="1" x14ac:dyDescent="0.3"/>
  <cols>
    <col min="1" max="1" width="4.140625" style="56" customWidth="1"/>
    <col min="2" max="2" width="22.5703125" style="99" customWidth="1"/>
    <col min="3" max="3" width="24.85546875" style="98" customWidth="1"/>
    <col min="4" max="16384" width="9.140625" style="56"/>
  </cols>
  <sheetData>
    <row r="1" spans="2:4" ht="19.149999999999999" customHeight="1" x14ac:dyDescent="0.3">
      <c r="B1" s="112"/>
    </row>
    <row r="2" spans="2:4" ht="19.5" customHeight="1" x14ac:dyDescent="0.3"/>
    <row r="3" spans="2:4" ht="19.5" customHeight="1" x14ac:dyDescent="0.3"/>
    <row r="4" spans="2:4" ht="18.75" customHeight="1" x14ac:dyDescent="0.3">
      <c r="B4" s="111" t="s">
        <v>228</v>
      </c>
      <c r="C4" s="110" t="s">
        <v>229</v>
      </c>
    </row>
    <row r="5" spans="2:4" ht="18.75" customHeight="1" x14ac:dyDescent="0.35">
      <c r="B5" s="106">
        <v>-10</v>
      </c>
      <c r="C5" s="105">
        <f t="shared" ref="C5:C21" si="0">4*B5^3+12*B5^2-64*B5+16</f>
        <v>-2144</v>
      </c>
      <c r="D5" s="107"/>
    </row>
    <row r="6" spans="2:4" ht="18.75" customHeight="1" x14ac:dyDescent="0.35">
      <c r="B6" s="106">
        <v>-9</v>
      </c>
      <c r="C6" s="105">
        <f t="shared" si="0"/>
        <v>-1352</v>
      </c>
      <c r="D6" s="107"/>
    </row>
    <row r="7" spans="2:4" ht="18.75" customHeight="1" x14ac:dyDescent="0.35">
      <c r="B7" s="106">
        <v>-8</v>
      </c>
      <c r="C7" s="105">
        <f t="shared" si="0"/>
        <v>-752</v>
      </c>
      <c r="D7" s="107"/>
    </row>
    <row r="8" spans="2:4" ht="18.75" customHeight="1" x14ac:dyDescent="0.35">
      <c r="B8" s="106">
        <v>-7</v>
      </c>
      <c r="C8" s="105">
        <f t="shared" si="0"/>
        <v>-320</v>
      </c>
      <c r="D8" s="107"/>
    </row>
    <row r="9" spans="2:4" ht="18.75" customHeight="1" x14ac:dyDescent="0.35">
      <c r="B9" s="106">
        <v>-6</v>
      </c>
      <c r="C9" s="105">
        <f t="shared" si="0"/>
        <v>-32</v>
      </c>
      <c r="D9" s="107"/>
    </row>
    <row r="10" spans="2:4" ht="18.75" customHeight="1" x14ac:dyDescent="0.35">
      <c r="B10" s="106">
        <v>-5</v>
      </c>
      <c r="C10" s="105">
        <f t="shared" si="0"/>
        <v>136</v>
      </c>
      <c r="D10" s="107"/>
    </row>
    <row r="11" spans="2:4" ht="18.75" customHeight="1" x14ac:dyDescent="0.35">
      <c r="B11" s="106">
        <v>-4</v>
      </c>
      <c r="C11" s="105">
        <f t="shared" si="0"/>
        <v>208</v>
      </c>
      <c r="D11" s="107"/>
    </row>
    <row r="12" spans="2:4" ht="18.75" customHeight="1" x14ac:dyDescent="0.3">
      <c r="B12" s="106">
        <v>-3</v>
      </c>
      <c r="C12" s="105">
        <f t="shared" si="0"/>
        <v>208</v>
      </c>
    </row>
    <row r="13" spans="2:4" ht="18.75" customHeight="1" x14ac:dyDescent="0.3">
      <c r="B13" s="106">
        <v>-2</v>
      </c>
      <c r="C13" s="105">
        <f t="shared" si="0"/>
        <v>160</v>
      </c>
    </row>
    <row r="14" spans="2:4" ht="18.75" customHeight="1" x14ac:dyDescent="0.3">
      <c r="B14" s="106">
        <v>-1</v>
      </c>
      <c r="C14" s="105">
        <f t="shared" si="0"/>
        <v>88</v>
      </c>
    </row>
    <row r="15" spans="2:4" ht="18.75" customHeight="1" x14ac:dyDescent="0.3">
      <c r="B15" s="106">
        <v>0</v>
      </c>
      <c r="C15" s="105">
        <f t="shared" si="0"/>
        <v>16</v>
      </c>
    </row>
    <row r="16" spans="2:4" ht="18.75" customHeight="1" x14ac:dyDescent="0.3">
      <c r="B16" s="106">
        <v>1</v>
      </c>
      <c r="C16" s="105">
        <f t="shared" si="0"/>
        <v>-32</v>
      </c>
    </row>
    <row r="17" spans="1:4" ht="18.75" customHeight="1" x14ac:dyDescent="0.3">
      <c r="B17" s="106">
        <v>2</v>
      </c>
      <c r="C17" s="105">
        <f t="shared" si="0"/>
        <v>-32</v>
      </c>
    </row>
    <row r="18" spans="1:4" ht="18.75" customHeight="1" x14ac:dyDescent="0.3">
      <c r="B18" s="106">
        <v>3</v>
      </c>
      <c r="C18" s="105">
        <f t="shared" si="0"/>
        <v>40</v>
      </c>
    </row>
    <row r="19" spans="1:4" ht="18.75" customHeight="1" x14ac:dyDescent="0.3">
      <c r="B19" s="106">
        <v>4</v>
      </c>
      <c r="C19" s="105">
        <f t="shared" si="0"/>
        <v>208</v>
      </c>
    </row>
    <row r="20" spans="1:4" ht="18.75" customHeight="1" x14ac:dyDescent="0.3">
      <c r="B20" s="106">
        <v>5</v>
      </c>
      <c r="C20" s="105">
        <f t="shared" si="0"/>
        <v>496</v>
      </c>
    </row>
    <row r="21" spans="1:4" ht="18.75" customHeight="1" x14ac:dyDescent="0.3">
      <c r="B21" s="106">
        <v>6</v>
      </c>
      <c r="C21" s="105">
        <f t="shared" si="0"/>
        <v>928</v>
      </c>
    </row>
    <row r="22" spans="1:4" ht="19.149999999999999" customHeight="1" x14ac:dyDescent="0.3">
      <c r="B22" s="106">
        <v>7</v>
      </c>
      <c r="C22" s="105">
        <f t="shared" ref="C22:C27" si="1">4*B22^3+12*B22^2-64*B22+16</f>
        <v>1528</v>
      </c>
    </row>
    <row r="23" spans="1:4" ht="19.149999999999999" customHeight="1" x14ac:dyDescent="0.3">
      <c r="B23" s="106">
        <v>8</v>
      </c>
      <c r="C23" s="105">
        <f t="shared" si="1"/>
        <v>2320</v>
      </c>
    </row>
    <row r="24" spans="1:4" ht="19.149999999999999" customHeight="1" x14ac:dyDescent="0.3">
      <c r="A24" s="70"/>
      <c r="B24" s="106">
        <v>9</v>
      </c>
      <c r="C24" s="105">
        <f t="shared" si="1"/>
        <v>3328</v>
      </c>
      <c r="D24" s="70"/>
    </row>
    <row r="25" spans="1:4" ht="19.149999999999999" customHeight="1" x14ac:dyDescent="0.3">
      <c r="A25" s="70"/>
      <c r="B25" s="106">
        <v>10</v>
      </c>
      <c r="C25" s="105">
        <f t="shared" si="1"/>
        <v>4576</v>
      </c>
      <c r="D25" s="70"/>
    </row>
    <row r="26" spans="1:4" ht="19.149999999999999" customHeight="1" x14ac:dyDescent="0.3">
      <c r="A26" s="70"/>
      <c r="B26" s="106">
        <v>11</v>
      </c>
      <c r="C26" s="105">
        <f t="shared" si="1"/>
        <v>6088</v>
      </c>
      <c r="D26" s="70"/>
    </row>
    <row r="27" spans="1:4" ht="19.149999999999999" customHeight="1" x14ac:dyDescent="0.3">
      <c r="A27" s="70"/>
      <c r="B27" s="106">
        <v>12</v>
      </c>
      <c r="C27" s="105">
        <f t="shared" si="1"/>
        <v>7888</v>
      </c>
      <c r="D27" s="103"/>
    </row>
    <row r="28" spans="1:4" ht="19.149999999999999" customHeight="1" x14ac:dyDescent="0.3">
      <c r="A28" s="70"/>
      <c r="B28" s="106"/>
      <c r="C28" s="105"/>
      <c r="D28" s="103"/>
    </row>
    <row r="29" spans="1:4" ht="19.149999999999999" customHeight="1" x14ac:dyDescent="0.3">
      <c r="A29" s="70"/>
      <c r="B29" s="102"/>
      <c r="C29" s="101" t="s">
        <v>232</v>
      </c>
      <c r="D29" s="103"/>
    </row>
    <row r="30" spans="1:4" ht="19.149999999999999" customHeight="1" x14ac:dyDescent="0.3">
      <c r="A30" s="70"/>
      <c r="B30" s="113" t="s">
        <v>228</v>
      </c>
      <c r="C30" s="114" t="s">
        <v>231</v>
      </c>
      <c r="D30" s="103"/>
    </row>
    <row r="31" spans="1:4" ht="19.149999999999999" customHeight="1" x14ac:dyDescent="0.3">
      <c r="A31" s="70"/>
      <c r="B31" s="102">
        <v>10</v>
      </c>
      <c r="C31" s="101">
        <f>2*B31</f>
        <v>20</v>
      </c>
      <c r="D31" s="70"/>
    </row>
    <row r="32" spans="1:4" ht="19.149999999999999" customHeight="1" x14ac:dyDescent="0.3">
      <c r="A32" s="70"/>
      <c r="B32" s="102">
        <v>100</v>
      </c>
      <c r="C32" s="101">
        <f t="shared" ref="C32:C35" si="2">2*B32</f>
        <v>200</v>
      </c>
      <c r="D32" s="70"/>
    </row>
    <row r="33" spans="1:4" ht="19.149999999999999" customHeight="1" x14ac:dyDescent="0.3">
      <c r="A33" s="70"/>
      <c r="B33" s="102">
        <v>101</v>
      </c>
      <c r="C33" s="101">
        <f t="shared" si="2"/>
        <v>202</v>
      </c>
      <c r="D33" s="70"/>
    </row>
    <row r="34" spans="1:4" ht="19.149999999999999" customHeight="1" x14ac:dyDescent="0.3">
      <c r="A34" s="70"/>
      <c r="B34" s="102">
        <v>200</v>
      </c>
      <c r="C34" s="101">
        <f t="shared" si="2"/>
        <v>400</v>
      </c>
      <c r="D34" s="70"/>
    </row>
    <row r="35" spans="1:4" ht="19.149999999999999" customHeight="1" x14ac:dyDescent="0.3">
      <c r="A35" s="70"/>
      <c r="B35" s="102">
        <v>220</v>
      </c>
      <c r="C35" s="101">
        <f t="shared" si="2"/>
        <v>440</v>
      </c>
      <c r="D35" s="70"/>
    </row>
    <row r="36" spans="1:4" ht="19.149999999999999" customHeight="1" x14ac:dyDescent="0.3">
      <c r="A36" s="70"/>
      <c r="B36" s="102"/>
      <c r="C36" s="101"/>
      <c r="D36" s="70"/>
    </row>
    <row r="37" spans="1:4" ht="19.149999999999999" customHeight="1" x14ac:dyDescent="0.3">
      <c r="A37" s="70"/>
      <c r="B37" s="104"/>
      <c r="C37" s="101"/>
      <c r="D37" s="70"/>
    </row>
    <row r="38" spans="1:4" ht="16.5" customHeight="1" x14ac:dyDescent="0.3">
      <c r="A38" s="70"/>
      <c r="B38" s="104"/>
      <c r="C38" s="101"/>
      <c r="D38" s="70"/>
    </row>
    <row r="39" spans="1:4" ht="22.5" customHeight="1" x14ac:dyDescent="0.3">
      <c r="A39" s="70"/>
      <c r="B39" s="102"/>
      <c r="C39" s="101"/>
      <c r="D39" s="103"/>
    </row>
    <row r="40" spans="1:4" ht="21.75" customHeight="1" x14ac:dyDescent="0.3">
      <c r="A40" s="70"/>
      <c r="B40" s="102"/>
      <c r="C40" s="101"/>
      <c r="D40" s="103"/>
    </row>
    <row r="41" spans="1:4" ht="19.149999999999999" customHeight="1" x14ac:dyDescent="0.3">
      <c r="A41" s="70"/>
      <c r="B41" s="102"/>
      <c r="C41" s="101"/>
      <c r="D41" s="103"/>
    </row>
    <row r="42" spans="1:4" ht="19.149999999999999" customHeight="1" x14ac:dyDescent="0.3">
      <c r="A42" s="70"/>
      <c r="B42" s="102"/>
      <c r="C42" s="101"/>
      <c r="D42" s="70"/>
    </row>
    <row r="43" spans="1:4" ht="19.149999999999999" customHeight="1" x14ac:dyDescent="0.3">
      <c r="A43" s="70"/>
      <c r="B43" s="102"/>
      <c r="C43" s="101"/>
      <c r="D43" s="70"/>
    </row>
    <row r="44" spans="1:4" ht="19.149999999999999" customHeight="1" x14ac:dyDescent="0.3">
      <c r="A44" s="70"/>
      <c r="B44" s="102"/>
      <c r="C44" s="101"/>
      <c r="D44" s="70"/>
    </row>
    <row r="45" spans="1:4" ht="19.149999999999999" customHeight="1" x14ac:dyDescent="0.3">
      <c r="A45" s="70"/>
      <c r="B45" s="102"/>
      <c r="C45" s="101"/>
      <c r="D45" s="70"/>
    </row>
    <row r="46" spans="1:4" ht="19.149999999999999" customHeight="1" x14ac:dyDescent="0.3">
      <c r="A46" s="70"/>
      <c r="D46" s="70"/>
    </row>
    <row r="47" spans="1:4" ht="19.149999999999999" customHeight="1" x14ac:dyDescent="0.3">
      <c r="A47" s="70"/>
      <c r="D47" s="70"/>
    </row>
  </sheetData>
  <pageMargins left="0.75" right="0.75" top="1" bottom="1" header="0.5" footer="0.5"/>
  <headerFooter alignWithMargins="0"/>
  <drawing r:id="rId1"/>
  <legacyDrawing r:id="rId2"/>
  <oleObjects>
    <mc:AlternateContent xmlns:mc="http://schemas.openxmlformats.org/markup-compatibility/2006">
      <mc:Choice Requires="x14">
        <oleObject progId="Equation.3" shapeId="57345" r:id="rId3">
          <objectPr defaultSize="0" autoPict="0" r:id="rId4">
            <anchor moveWithCells="1">
              <from>
                <xdr:col>1</xdr:col>
                <xdr:colOff>123825</xdr:colOff>
                <xdr:row>1</xdr:row>
                <xdr:rowOff>9525</xdr:rowOff>
              </from>
              <to>
                <xdr:col>3</xdr:col>
                <xdr:colOff>361950</xdr:colOff>
                <xdr:row>2</xdr:row>
                <xdr:rowOff>228600</xdr:rowOff>
              </to>
            </anchor>
          </objectPr>
        </oleObject>
      </mc:Choice>
      <mc:Fallback>
        <oleObject progId="Equation.3" shapeId="57345" r:id="rId3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sqref="A1:E4"/>
    </sheetView>
  </sheetViews>
  <sheetFormatPr defaultRowHeight="12.75" x14ac:dyDescent="0.2"/>
  <cols>
    <col min="2" max="2" width="13.140625" customWidth="1"/>
    <col min="5" max="5" width="11.85546875" customWidth="1"/>
  </cols>
  <sheetData>
    <row r="1" spans="1:5" x14ac:dyDescent="0.2">
      <c r="A1" t="s">
        <v>4</v>
      </c>
      <c r="B1" t="s">
        <v>276</v>
      </c>
      <c r="C1" t="s">
        <v>277</v>
      </c>
      <c r="D1" t="s">
        <v>278</v>
      </c>
      <c r="E1" s="47" t="s">
        <v>307</v>
      </c>
    </row>
    <row r="2" spans="1:5" x14ac:dyDescent="0.2">
      <c r="A2" s="3">
        <v>40969</v>
      </c>
      <c r="B2">
        <v>11.7</v>
      </c>
      <c r="C2">
        <v>12</v>
      </c>
      <c r="D2">
        <v>11</v>
      </c>
      <c r="E2">
        <v>11.5</v>
      </c>
    </row>
    <row r="3" spans="1:5" x14ac:dyDescent="0.2">
      <c r="A3" s="3">
        <v>41000</v>
      </c>
      <c r="B3">
        <v>11</v>
      </c>
      <c r="C3">
        <v>11.8</v>
      </c>
      <c r="D3">
        <v>10.8</v>
      </c>
      <c r="E3">
        <v>11.4</v>
      </c>
    </row>
    <row r="4" spans="1:5" x14ac:dyDescent="0.2">
      <c r="A4" s="3">
        <v>41030</v>
      </c>
      <c r="B4">
        <v>11.3</v>
      </c>
      <c r="C4">
        <v>11.5</v>
      </c>
      <c r="D4">
        <v>11.1</v>
      </c>
      <c r="E4">
        <v>11.2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R18" sqref="R18"/>
    </sheetView>
  </sheetViews>
  <sheetFormatPr defaultRowHeight="12.75" x14ac:dyDescent="0.2"/>
  <sheetData>
    <row r="1" spans="1:3" x14ac:dyDescent="0.2">
      <c r="A1" s="244" t="s">
        <v>279</v>
      </c>
      <c r="B1" s="244" t="s">
        <v>286</v>
      </c>
      <c r="C1" s="244" t="s">
        <v>287</v>
      </c>
    </row>
    <row r="2" spans="1:3" x14ac:dyDescent="0.2">
      <c r="A2" s="239">
        <v>0</v>
      </c>
      <c r="B2" s="240">
        <v>0</v>
      </c>
      <c r="C2" s="241">
        <v>0</v>
      </c>
    </row>
    <row r="3" spans="1:3" x14ac:dyDescent="0.2">
      <c r="A3" s="239">
        <v>49</v>
      </c>
      <c r="B3" s="240">
        <v>2</v>
      </c>
      <c r="C3" s="241">
        <v>4.6511627906976744E-2</v>
      </c>
    </row>
    <row r="4" spans="1:3" x14ac:dyDescent="0.2">
      <c r="A4" s="239">
        <v>64</v>
      </c>
      <c r="B4" s="240">
        <v>14</v>
      </c>
      <c r="C4" s="241">
        <v>0.37209302325581395</v>
      </c>
    </row>
    <row r="5" spans="1:3" x14ac:dyDescent="0.2">
      <c r="A5" s="239">
        <v>74</v>
      </c>
      <c r="B5" s="240">
        <v>9</v>
      </c>
      <c r="C5" s="241">
        <v>0.58139534883720934</v>
      </c>
    </row>
    <row r="6" spans="1:3" x14ac:dyDescent="0.2">
      <c r="A6" s="239">
        <v>84</v>
      </c>
      <c r="B6" s="240">
        <v>14</v>
      </c>
      <c r="C6" s="241">
        <v>0.90697674418604646</v>
      </c>
    </row>
    <row r="7" spans="1:3" x14ac:dyDescent="0.2">
      <c r="A7" s="239">
        <v>100</v>
      </c>
      <c r="B7" s="240">
        <v>4</v>
      </c>
      <c r="C7" s="241">
        <v>1</v>
      </c>
    </row>
    <row r="8" spans="1:3" ht="13.5" thickBot="1" x14ac:dyDescent="0.25">
      <c r="A8" s="242" t="s">
        <v>285</v>
      </c>
      <c r="B8" s="242">
        <v>0</v>
      </c>
      <c r="C8" s="243">
        <v>1</v>
      </c>
    </row>
  </sheetData>
  <sortState ref="A2:A7">
    <sortCondition ref="A2"/>
  </sortState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sqref="A1:H18"/>
    </sheetView>
  </sheetViews>
  <sheetFormatPr defaultRowHeight="12.75" x14ac:dyDescent="0.2"/>
  <sheetData>
    <row r="1" spans="1:8" x14ac:dyDescent="0.2">
      <c r="A1" s="244" t="s">
        <v>251</v>
      </c>
      <c r="B1" s="244"/>
      <c r="C1" s="244" t="s">
        <v>22</v>
      </c>
      <c r="D1" s="244"/>
      <c r="E1" s="244" t="s">
        <v>2</v>
      </c>
      <c r="F1" s="244"/>
      <c r="G1" s="244" t="s">
        <v>5</v>
      </c>
      <c r="H1" s="244"/>
    </row>
    <row r="2" spans="1:8" x14ac:dyDescent="0.2">
      <c r="A2" s="240"/>
      <c r="B2" s="240"/>
      <c r="C2" s="240"/>
      <c r="D2" s="240"/>
      <c r="E2" s="240"/>
      <c r="F2" s="240"/>
      <c r="G2" s="240"/>
      <c r="H2" s="240"/>
    </row>
    <row r="3" spans="1:8" x14ac:dyDescent="0.2">
      <c r="A3" s="240" t="s">
        <v>288</v>
      </c>
      <c r="B3" s="240">
        <v>75.116279069767444</v>
      </c>
      <c r="C3" s="240" t="s">
        <v>288</v>
      </c>
      <c r="D3" s="240">
        <v>61.930232558139537</v>
      </c>
      <c r="E3" s="240" t="s">
        <v>288</v>
      </c>
      <c r="F3" s="240">
        <v>68.45348837209302</v>
      </c>
      <c r="G3" s="240" t="s">
        <v>288</v>
      </c>
      <c r="H3" s="240">
        <v>68.674418604651166</v>
      </c>
    </row>
    <row r="4" spans="1:8" x14ac:dyDescent="0.2">
      <c r="A4" s="240" t="s">
        <v>289</v>
      </c>
      <c r="B4" s="240">
        <v>1.7575054373989312</v>
      </c>
      <c r="C4" s="240" t="s">
        <v>289</v>
      </c>
      <c r="D4" s="240">
        <v>3.6586636736513691</v>
      </c>
      <c r="E4" s="240" t="s">
        <v>289</v>
      </c>
      <c r="F4" s="240">
        <v>1.981490621036017</v>
      </c>
      <c r="G4" s="240" t="s">
        <v>289</v>
      </c>
      <c r="H4" s="240">
        <v>1.9879818673769265</v>
      </c>
    </row>
    <row r="5" spans="1:8" x14ac:dyDescent="0.2">
      <c r="A5" s="240" t="s">
        <v>290</v>
      </c>
      <c r="B5" s="240">
        <v>77</v>
      </c>
      <c r="C5" s="240" t="s">
        <v>290</v>
      </c>
      <c r="D5" s="240">
        <v>61</v>
      </c>
      <c r="E5" s="240" t="s">
        <v>290</v>
      </c>
      <c r="F5" s="240">
        <v>71</v>
      </c>
      <c r="G5" s="240" t="s">
        <v>290</v>
      </c>
      <c r="H5" s="240">
        <v>71</v>
      </c>
    </row>
    <row r="6" spans="1:8" x14ac:dyDescent="0.2">
      <c r="A6" s="240" t="s">
        <v>291</v>
      </c>
      <c r="B6" s="240">
        <v>85</v>
      </c>
      <c r="C6" s="240" t="s">
        <v>291</v>
      </c>
      <c r="D6" s="240">
        <v>78</v>
      </c>
      <c r="E6" s="240" t="s">
        <v>291</v>
      </c>
      <c r="F6" s="240">
        <v>78</v>
      </c>
      <c r="G6" s="240" t="s">
        <v>291</v>
      </c>
      <c r="H6" s="240">
        <v>78</v>
      </c>
    </row>
    <row r="7" spans="1:8" x14ac:dyDescent="0.2">
      <c r="A7" s="240" t="s">
        <v>292</v>
      </c>
      <c r="B7" s="240">
        <v>11.524733861869988</v>
      </c>
      <c r="C7" s="240" t="s">
        <v>292</v>
      </c>
      <c r="D7" s="240">
        <v>23.991462121065769</v>
      </c>
      <c r="E7" s="240" t="s">
        <v>292</v>
      </c>
      <c r="F7" s="240">
        <v>12.993502933924674</v>
      </c>
      <c r="G7" s="240" t="s">
        <v>292</v>
      </c>
      <c r="H7" s="240">
        <v>13.036068882751287</v>
      </c>
    </row>
    <row r="8" spans="1:8" x14ac:dyDescent="0.2">
      <c r="A8" s="240" t="s">
        <v>293</v>
      </c>
      <c r="B8" s="240">
        <v>132.81949058693274</v>
      </c>
      <c r="C8" s="240" t="s">
        <v>293</v>
      </c>
      <c r="D8" s="240">
        <v>575.59025470653364</v>
      </c>
      <c r="E8" s="240" t="s">
        <v>293</v>
      </c>
      <c r="F8" s="240">
        <v>168.83111849390912</v>
      </c>
      <c r="G8" s="240" t="s">
        <v>293</v>
      </c>
      <c r="H8" s="240">
        <v>169.9390919158364</v>
      </c>
    </row>
    <row r="9" spans="1:8" x14ac:dyDescent="0.2">
      <c r="A9" s="240" t="s">
        <v>294</v>
      </c>
      <c r="B9" s="240">
        <v>-0.53792037716416896</v>
      </c>
      <c r="C9" s="240" t="s">
        <v>294</v>
      </c>
      <c r="D9" s="240">
        <v>-1.1554623934852253</v>
      </c>
      <c r="E9" s="240" t="s">
        <v>294</v>
      </c>
      <c r="F9" s="240">
        <v>-0.92549850176130688</v>
      </c>
      <c r="G9" s="240" t="s">
        <v>294</v>
      </c>
      <c r="H9" s="240">
        <v>-0.92571987382550081</v>
      </c>
    </row>
    <row r="10" spans="1:8" x14ac:dyDescent="0.2">
      <c r="A10" s="240" t="s">
        <v>295</v>
      </c>
      <c r="B10" s="240">
        <v>-0.40262972133752639</v>
      </c>
      <c r="C10" s="240" t="s">
        <v>295</v>
      </c>
      <c r="D10" s="240">
        <v>-0.16755347939180087</v>
      </c>
      <c r="E10" s="240" t="s">
        <v>295</v>
      </c>
      <c r="F10" s="240">
        <v>-0.27765193940053368</v>
      </c>
      <c r="G10" s="240" t="s">
        <v>295</v>
      </c>
      <c r="H10" s="240">
        <v>-0.26958962950663945</v>
      </c>
    </row>
    <row r="11" spans="1:8" x14ac:dyDescent="0.2">
      <c r="A11" s="240" t="s">
        <v>296</v>
      </c>
      <c r="B11" s="240">
        <v>49</v>
      </c>
      <c r="C11" s="240" t="s">
        <v>296</v>
      </c>
      <c r="D11" s="240">
        <v>88</v>
      </c>
      <c r="E11" s="240" t="s">
        <v>296</v>
      </c>
      <c r="F11" s="240">
        <v>49.5</v>
      </c>
      <c r="G11" s="240" t="s">
        <v>296</v>
      </c>
      <c r="H11" s="240">
        <v>50</v>
      </c>
    </row>
    <row r="12" spans="1:8" x14ac:dyDescent="0.2">
      <c r="A12" s="240" t="s">
        <v>297</v>
      </c>
      <c r="B12" s="240">
        <v>49</v>
      </c>
      <c r="C12" s="240" t="s">
        <v>297</v>
      </c>
      <c r="D12" s="240">
        <v>11</v>
      </c>
      <c r="E12" s="240" t="s">
        <v>297</v>
      </c>
      <c r="F12" s="240">
        <v>40</v>
      </c>
      <c r="G12" s="240" t="s">
        <v>297</v>
      </c>
      <c r="H12" s="240">
        <v>40</v>
      </c>
    </row>
    <row r="13" spans="1:8" x14ac:dyDescent="0.2">
      <c r="A13" s="240" t="s">
        <v>298</v>
      </c>
      <c r="B13" s="240">
        <v>98</v>
      </c>
      <c r="C13" s="240" t="s">
        <v>298</v>
      </c>
      <c r="D13" s="240">
        <v>99</v>
      </c>
      <c r="E13" s="240" t="s">
        <v>298</v>
      </c>
      <c r="F13" s="240">
        <v>89.5</v>
      </c>
      <c r="G13" s="240" t="s">
        <v>298</v>
      </c>
      <c r="H13" s="240">
        <v>90</v>
      </c>
    </row>
    <row r="14" spans="1:8" x14ac:dyDescent="0.2">
      <c r="A14" s="240" t="s">
        <v>299</v>
      </c>
      <c r="B14" s="240">
        <v>3230</v>
      </c>
      <c r="C14" s="240" t="s">
        <v>299</v>
      </c>
      <c r="D14" s="240">
        <v>2663</v>
      </c>
      <c r="E14" s="240" t="s">
        <v>299</v>
      </c>
      <c r="F14" s="240">
        <v>2943.5</v>
      </c>
      <c r="G14" s="240" t="s">
        <v>299</v>
      </c>
      <c r="H14" s="240">
        <v>2953</v>
      </c>
    </row>
    <row r="15" spans="1:8" x14ac:dyDescent="0.2">
      <c r="A15" s="240" t="s">
        <v>241</v>
      </c>
      <c r="B15" s="240">
        <v>43</v>
      </c>
      <c r="C15" s="240" t="s">
        <v>241</v>
      </c>
      <c r="D15" s="240">
        <v>43</v>
      </c>
      <c r="E15" s="240" t="s">
        <v>241</v>
      </c>
      <c r="F15" s="240">
        <v>43</v>
      </c>
      <c r="G15" s="240" t="s">
        <v>241</v>
      </c>
      <c r="H15" s="240">
        <v>43</v>
      </c>
    </row>
    <row r="16" spans="1:8" x14ac:dyDescent="0.2">
      <c r="A16" s="240" t="s">
        <v>300</v>
      </c>
      <c r="B16" s="240">
        <v>98</v>
      </c>
      <c r="C16" s="240" t="s">
        <v>300</v>
      </c>
      <c r="D16" s="240">
        <v>99</v>
      </c>
      <c r="E16" s="240" t="s">
        <v>300</v>
      </c>
      <c r="F16" s="240">
        <v>89.5</v>
      </c>
      <c r="G16" s="240" t="s">
        <v>300</v>
      </c>
      <c r="H16" s="240">
        <v>90</v>
      </c>
    </row>
    <row r="17" spans="1:8" x14ac:dyDescent="0.2">
      <c r="A17" s="240" t="s">
        <v>301</v>
      </c>
      <c r="B17" s="240">
        <v>49</v>
      </c>
      <c r="C17" s="240" t="s">
        <v>301</v>
      </c>
      <c r="D17" s="240">
        <v>11</v>
      </c>
      <c r="E17" s="240" t="s">
        <v>301</v>
      </c>
      <c r="F17" s="240">
        <v>40</v>
      </c>
      <c r="G17" s="240" t="s">
        <v>301</v>
      </c>
      <c r="H17" s="240">
        <v>40</v>
      </c>
    </row>
    <row r="18" spans="1:8" ht="13.5" thickBot="1" x14ac:dyDescent="0.25">
      <c r="A18" s="242" t="s">
        <v>302</v>
      </c>
      <c r="B18" s="242">
        <v>3.5467895658187092</v>
      </c>
      <c r="C18" s="242" t="s">
        <v>302</v>
      </c>
      <c r="D18" s="242">
        <v>7.3834822165623386</v>
      </c>
      <c r="E18" s="242" t="s">
        <v>302</v>
      </c>
      <c r="F18" s="242">
        <v>3.9988099666191412</v>
      </c>
      <c r="G18" s="242" t="s">
        <v>302</v>
      </c>
      <c r="H18" s="242">
        <v>4.0119098320882181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Z58"/>
  <sheetViews>
    <sheetView zoomScale="103" zoomScaleNormal="103" workbookViewId="0">
      <selection activeCell="M44" sqref="M44"/>
    </sheetView>
  </sheetViews>
  <sheetFormatPr defaultColWidth="9.140625" defaultRowHeight="12.75" x14ac:dyDescent="0.2"/>
  <cols>
    <col min="1" max="1" width="2.7109375" style="56" customWidth="1"/>
    <col min="2" max="3" width="10.42578125" style="56" bestFit="1" customWidth="1"/>
    <col min="4" max="4" width="9" style="56" bestFit="1" customWidth="1"/>
    <col min="5" max="5" width="10.85546875" style="56" bestFit="1" customWidth="1"/>
    <col min="6" max="6" width="14" style="56" customWidth="1"/>
    <col min="7" max="7" width="11.140625" style="56" customWidth="1"/>
    <col min="8" max="8" width="7.28515625" style="66" customWidth="1"/>
    <col min="9" max="9" width="5.28515625" style="56" customWidth="1"/>
    <col min="10" max="10" width="6.7109375" style="56" customWidth="1"/>
    <col min="11" max="11" width="3.42578125" style="56" customWidth="1"/>
    <col min="12" max="12" width="10.7109375" style="56" customWidth="1"/>
    <col min="13" max="13" width="11" style="56" customWidth="1"/>
    <col min="14" max="14" width="11.140625" style="56" customWidth="1"/>
    <col min="15" max="15" width="14.140625" style="58" customWidth="1"/>
    <col min="16" max="16" width="13.42578125" style="58" customWidth="1"/>
    <col min="17" max="17" width="13.42578125" style="57" customWidth="1"/>
    <col min="18" max="22" width="13.42578125" style="58" customWidth="1"/>
    <col min="23" max="16384" width="9.140625" style="56"/>
  </cols>
  <sheetData>
    <row r="2" spans="2:22" x14ac:dyDescent="0.2">
      <c r="B2" s="184" t="s">
        <v>0</v>
      </c>
      <c r="C2" s="183" t="s">
        <v>21</v>
      </c>
      <c r="D2" s="181" t="s">
        <v>6</v>
      </c>
      <c r="E2" s="181" t="s">
        <v>1</v>
      </c>
      <c r="F2" s="181" t="s">
        <v>251</v>
      </c>
      <c r="G2" s="181" t="s">
        <v>22</v>
      </c>
      <c r="H2" s="182" t="s">
        <v>2</v>
      </c>
      <c r="I2" s="181" t="s">
        <v>5</v>
      </c>
      <c r="J2" s="181" t="s">
        <v>250</v>
      </c>
      <c r="K2" s="180"/>
      <c r="L2" s="179" t="s">
        <v>249</v>
      </c>
      <c r="M2" s="178"/>
      <c r="N2" s="178"/>
      <c r="O2" s="177" t="s">
        <v>248</v>
      </c>
      <c r="P2" s="176" t="s">
        <v>247</v>
      </c>
      <c r="Q2" s="175"/>
      <c r="R2" s="174"/>
      <c r="S2" s="174"/>
      <c r="T2" s="173"/>
    </row>
    <row r="3" spans="2:22" x14ac:dyDescent="0.2">
      <c r="B3" s="116" t="s">
        <v>35</v>
      </c>
      <c r="C3" s="58">
        <v>59231727</v>
      </c>
      <c r="D3" s="58">
        <v>70</v>
      </c>
      <c r="E3" s="58">
        <v>12</v>
      </c>
      <c r="F3" s="58">
        <f t="shared" ref="F3:F45" si="0" xml:space="preserve"> (D3+E3)</f>
        <v>82</v>
      </c>
      <c r="G3" s="58">
        <v>38</v>
      </c>
      <c r="H3" s="66">
        <f>(F3+G3)/2</f>
        <v>60</v>
      </c>
      <c r="I3" s="115">
        <f>ROUND(H3,0)</f>
        <v>60</v>
      </c>
      <c r="M3" s="67"/>
      <c r="N3" s="67"/>
      <c r="O3" s="172"/>
      <c r="P3" s="171"/>
      <c r="Q3" s="122"/>
      <c r="R3" s="159"/>
      <c r="S3" s="159"/>
      <c r="T3" s="165"/>
    </row>
    <row r="4" spans="2:22" x14ac:dyDescent="0.2">
      <c r="B4" s="116" t="s">
        <v>42</v>
      </c>
      <c r="C4" s="58">
        <v>59542174</v>
      </c>
      <c r="D4" s="58">
        <v>60</v>
      </c>
      <c r="E4" s="58">
        <v>25</v>
      </c>
      <c r="F4" s="58">
        <f t="shared" si="0"/>
        <v>85</v>
      </c>
      <c r="G4" s="58">
        <v>83</v>
      </c>
      <c r="H4" s="66">
        <f>(F4+G4)/2</f>
        <v>84</v>
      </c>
      <c r="I4" s="115">
        <f t="shared" ref="I4:I45" si="1">ROUND(H4,0)</f>
        <v>84</v>
      </c>
      <c r="L4" s="168" t="s">
        <v>68</v>
      </c>
      <c r="M4" s="170">
        <f>AVERAGE(H3:H45)</f>
        <v>68.45348837209302</v>
      </c>
      <c r="N4" s="169"/>
      <c r="O4" s="161">
        <v>1</v>
      </c>
      <c r="P4" s="122" t="s">
        <v>246</v>
      </c>
      <c r="Q4" s="159"/>
      <c r="R4" s="159"/>
      <c r="S4" s="159"/>
      <c r="T4" s="165"/>
    </row>
    <row r="5" spans="2:22" x14ac:dyDescent="0.2">
      <c r="B5" s="116" t="s">
        <v>45</v>
      </c>
      <c r="C5" s="58">
        <v>59602854</v>
      </c>
      <c r="D5" s="58">
        <v>44</v>
      </c>
      <c r="E5" s="58">
        <v>19</v>
      </c>
      <c r="F5" s="58">
        <f t="shared" si="0"/>
        <v>63</v>
      </c>
      <c r="G5" s="58">
        <v>89</v>
      </c>
      <c r="H5" s="66">
        <f>(F5+G5)/2</f>
        <v>76</v>
      </c>
      <c r="I5" s="115">
        <f t="shared" si="1"/>
        <v>76</v>
      </c>
      <c r="K5" s="67"/>
      <c r="L5" s="168" t="s">
        <v>245</v>
      </c>
      <c r="M5" s="167">
        <f>MAX(H3:H45)</f>
        <v>89.5</v>
      </c>
      <c r="N5" s="166"/>
      <c r="O5" s="161"/>
      <c r="P5" s="122"/>
      <c r="Q5" s="159" t="s">
        <v>244</v>
      </c>
      <c r="R5" s="159"/>
      <c r="S5" s="159"/>
      <c r="T5" s="165"/>
      <c r="U5" s="86"/>
      <c r="V5" s="86"/>
    </row>
    <row r="6" spans="2:22" x14ac:dyDescent="0.2">
      <c r="B6" s="116" t="s">
        <v>28</v>
      </c>
      <c r="C6" s="58">
        <v>40849710</v>
      </c>
      <c r="D6" s="58">
        <v>78</v>
      </c>
      <c r="E6" s="58">
        <v>11</v>
      </c>
      <c r="F6" s="58">
        <f t="shared" si="0"/>
        <v>89</v>
      </c>
      <c r="G6" s="164">
        <v>11</v>
      </c>
      <c r="H6" s="66">
        <f>(F6+G6)/2</f>
        <v>50</v>
      </c>
      <c r="I6" s="115">
        <f t="shared" si="1"/>
        <v>50</v>
      </c>
      <c r="K6" s="67"/>
      <c r="L6" s="157" t="s">
        <v>243</v>
      </c>
      <c r="M6" s="163">
        <f>MIN(H3:H45)</f>
        <v>40</v>
      </c>
      <c r="N6" s="162"/>
      <c r="O6" s="161">
        <v>2</v>
      </c>
      <c r="P6" s="122" t="s">
        <v>242</v>
      </c>
      <c r="Q6" s="160"/>
      <c r="R6" s="160"/>
      <c r="S6" s="159"/>
      <c r="T6" s="158"/>
      <c r="U6" s="86"/>
      <c r="V6" s="86"/>
    </row>
    <row r="7" spans="2:22" x14ac:dyDescent="0.2">
      <c r="B7" s="116" t="s">
        <v>27</v>
      </c>
      <c r="C7" s="58">
        <v>33481845</v>
      </c>
      <c r="D7" s="58">
        <v>61</v>
      </c>
      <c r="E7" s="58">
        <v>6</v>
      </c>
      <c r="F7" s="58">
        <f t="shared" si="0"/>
        <v>67</v>
      </c>
      <c r="G7" s="58">
        <v>89</v>
      </c>
      <c r="H7" s="66">
        <f>(F7+G7)/2</f>
        <v>78</v>
      </c>
      <c r="I7" s="115">
        <f t="shared" si="1"/>
        <v>78</v>
      </c>
      <c r="K7" s="67"/>
      <c r="L7" s="157" t="s">
        <v>241</v>
      </c>
      <c r="M7" s="156">
        <f>COUNT(H3:H45)</f>
        <v>43</v>
      </c>
      <c r="N7" s="100"/>
      <c r="O7" s="155">
        <v>3</v>
      </c>
      <c r="P7" s="154" t="s">
        <v>240</v>
      </c>
      <c r="Q7" s="119"/>
      <c r="R7" s="119"/>
      <c r="S7" s="153"/>
      <c r="T7" s="118"/>
      <c r="U7" s="86"/>
      <c r="V7" s="86"/>
    </row>
    <row r="8" spans="2:22" x14ac:dyDescent="0.2">
      <c r="B8" s="116" t="s">
        <v>58</v>
      </c>
      <c r="C8" s="58">
        <v>60349877</v>
      </c>
      <c r="D8" s="58">
        <v>47</v>
      </c>
      <c r="E8" s="58">
        <v>12</v>
      </c>
      <c r="F8" s="58">
        <f t="shared" si="0"/>
        <v>59</v>
      </c>
      <c r="G8" s="58">
        <v>27</v>
      </c>
      <c r="H8" s="66">
        <v>40</v>
      </c>
      <c r="I8" s="115">
        <f t="shared" si="1"/>
        <v>40</v>
      </c>
      <c r="K8" s="67"/>
      <c r="L8" s="68"/>
      <c r="M8" s="68"/>
      <c r="N8" s="68"/>
      <c r="O8" s="59"/>
      <c r="P8" s="148"/>
      <c r="Q8" s="137"/>
      <c r="R8" s="59"/>
      <c r="S8" s="59"/>
    </row>
    <row r="9" spans="2:22" x14ac:dyDescent="0.2">
      <c r="B9" s="116" t="s">
        <v>33</v>
      </c>
      <c r="C9" s="58">
        <v>59186002</v>
      </c>
      <c r="D9" s="58">
        <v>56</v>
      </c>
      <c r="E9" s="58">
        <v>10</v>
      </c>
      <c r="F9" s="58">
        <f t="shared" si="0"/>
        <v>66</v>
      </c>
      <c r="G9" s="58">
        <v>36</v>
      </c>
      <c r="H9" s="66">
        <f t="shared" ref="H9:H45" si="2">(F9+G9)/2</f>
        <v>51</v>
      </c>
      <c r="I9" s="115">
        <f t="shared" si="1"/>
        <v>51</v>
      </c>
      <c r="K9" s="67"/>
      <c r="L9" s="68"/>
      <c r="M9" s="68"/>
      <c r="N9" s="68"/>
      <c r="O9" s="59"/>
      <c r="P9" s="59"/>
      <c r="Q9" s="137"/>
      <c r="R9" s="59"/>
      <c r="S9" s="59"/>
    </row>
    <row r="10" spans="2:22" x14ac:dyDescent="0.2">
      <c r="B10" s="116" t="s">
        <v>36</v>
      </c>
      <c r="C10" s="58">
        <v>59306924</v>
      </c>
      <c r="D10" s="58">
        <v>61</v>
      </c>
      <c r="E10" s="58">
        <v>13</v>
      </c>
      <c r="F10" s="58">
        <f t="shared" si="0"/>
        <v>74</v>
      </c>
      <c r="G10" s="58">
        <v>36</v>
      </c>
      <c r="H10" s="66">
        <f t="shared" si="2"/>
        <v>55</v>
      </c>
      <c r="I10" s="115">
        <f t="shared" si="1"/>
        <v>55</v>
      </c>
      <c r="K10" s="67"/>
      <c r="L10" s="152"/>
      <c r="M10" s="68"/>
      <c r="N10" s="68"/>
      <c r="O10" s="151"/>
      <c r="P10" s="59"/>
      <c r="Q10" s="137"/>
      <c r="R10" s="59"/>
      <c r="S10" s="59"/>
    </row>
    <row r="11" spans="2:22" x14ac:dyDescent="0.2">
      <c r="B11" s="116" t="s">
        <v>65</v>
      </c>
      <c r="C11" s="58">
        <v>60698860</v>
      </c>
      <c r="D11" s="58">
        <v>41</v>
      </c>
      <c r="E11" s="58">
        <v>12</v>
      </c>
      <c r="F11" s="58">
        <f t="shared" si="0"/>
        <v>53</v>
      </c>
      <c r="G11" s="58">
        <v>78</v>
      </c>
      <c r="H11" s="66">
        <f t="shared" si="2"/>
        <v>65.5</v>
      </c>
      <c r="I11" s="115">
        <f t="shared" si="1"/>
        <v>66</v>
      </c>
      <c r="K11" s="67"/>
      <c r="L11" s="143" t="s">
        <v>279</v>
      </c>
      <c r="M11" s="69"/>
      <c r="N11" s="69"/>
      <c r="O11" s="69"/>
      <c r="P11" s="69"/>
    </row>
    <row r="12" spans="2:22" x14ac:dyDescent="0.2">
      <c r="B12" s="116" t="s">
        <v>63</v>
      </c>
      <c r="C12" s="58">
        <v>60576007</v>
      </c>
      <c r="D12" s="58">
        <v>75</v>
      </c>
      <c r="E12" s="58">
        <v>10</v>
      </c>
      <c r="F12" s="58">
        <f t="shared" si="0"/>
        <v>85</v>
      </c>
      <c r="G12" s="58">
        <v>31</v>
      </c>
      <c r="H12" s="66">
        <f t="shared" si="2"/>
        <v>58</v>
      </c>
      <c r="I12" s="115">
        <f t="shared" si="1"/>
        <v>58</v>
      </c>
      <c r="K12" s="67"/>
      <c r="L12" s="148">
        <v>0</v>
      </c>
      <c r="M12" s="147"/>
      <c r="N12" s="68"/>
      <c r="O12" s="146"/>
      <c r="P12" s="146"/>
      <c r="Q12" s="150"/>
      <c r="R12" s="86"/>
      <c r="S12" s="145"/>
    </row>
    <row r="13" spans="2:22" ht="13.5" thickBot="1" x14ac:dyDescent="0.25">
      <c r="B13" s="116" t="s">
        <v>53</v>
      </c>
      <c r="C13" s="58">
        <v>60058461</v>
      </c>
      <c r="D13" s="58">
        <v>64</v>
      </c>
      <c r="E13" s="58">
        <v>12</v>
      </c>
      <c r="F13" s="58">
        <f t="shared" si="0"/>
        <v>76</v>
      </c>
      <c r="G13" s="58">
        <v>75</v>
      </c>
      <c r="H13" s="66">
        <f t="shared" si="2"/>
        <v>75.5</v>
      </c>
      <c r="I13" s="115">
        <f t="shared" si="1"/>
        <v>76</v>
      </c>
      <c r="K13" s="67" t="s">
        <v>280</v>
      </c>
      <c r="L13" s="149">
        <v>49</v>
      </c>
      <c r="M13" s="147"/>
      <c r="N13" s="68"/>
      <c r="O13" s="146"/>
      <c r="P13" s="146"/>
      <c r="Q13" s="137"/>
      <c r="R13" s="127"/>
      <c r="S13" s="145"/>
    </row>
    <row r="14" spans="2:22" x14ac:dyDescent="0.2">
      <c r="B14" s="116" t="s">
        <v>49</v>
      </c>
      <c r="C14" s="58">
        <v>59765519</v>
      </c>
      <c r="D14" s="58">
        <v>79</v>
      </c>
      <c r="E14" s="58">
        <v>19</v>
      </c>
      <c r="F14" s="58">
        <f t="shared" si="0"/>
        <v>98</v>
      </c>
      <c r="G14" s="58">
        <v>34</v>
      </c>
      <c r="H14" s="66">
        <f t="shared" si="2"/>
        <v>66</v>
      </c>
      <c r="I14" s="115">
        <f t="shared" si="1"/>
        <v>66</v>
      </c>
      <c r="K14" s="67" t="s">
        <v>284</v>
      </c>
      <c r="L14" s="149">
        <v>64</v>
      </c>
      <c r="M14" s="147"/>
      <c r="N14" s="244"/>
      <c r="O14" s="244" t="s">
        <v>251</v>
      </c>
      <c r="P14" s="244" t="s">
        <v>22</v>
      </c>
      <c r="Q14" s="137"/>
      <c r="R14" s="141"/>
      <c r="S14" s="145"/>
    </row>
    <row r="15" spans="2:22" x14ac:dyDescent="0.2">
      <c r="B15" s="116" t="s">
        <v>37</v>
      </c>
      <c r="C15" s="58">
        <v>59342707</v>
      </c>
      <c r="D15" s="58">
        <v>75</v>
      </c>
      <c r="E15" s="58">
        <v>17</v>
      </c>
      <c r="F15" s="58">
        <f t="shared" si="0"/>
        <v>92</v>
      </c>
      <c r="G15" s="58">
        <v>51</v>
      </c>
      <c r="H15" s="66">
        <f t="shared" si="2"/>
        <v>71.5</v>
      </c>
      <c r="I15" s="115">
        <f t="shared" si="1"/>
        <v>72</v>
      </c>
      <c r="K15" s="67" t="s">
        <v>281</v>
      </c>
      <c r="L15" s="149">
        <v>74</v>
      </c>
      <c r="M15" s="147"/>
      <c r="N15" s="240" t="s">
        <v>251</v>
      </c>
      <c r="O15" s="240">
        <v>1</v>
      </c>
      <c r="P15" s="240"/>
      <c r="Q15" s="137"/>
      <c r="R15" s="141"/>
      <c r="S15" s="145"/>
    </row>
    <row r="16" spans="2:22" ht="13.5" thickBot="1" x14ac:dyDescent="0.25">
      <c r="B16" s="116" t="s">
        <v>23</v>
      </c>
      <c r="C16" s="58">
        <v>12345678</v>
      </c>
      <c r="D16" s="58">
        <v>43</v>
      </c>
      <c r="E16" s="58">
        <v>17</v>
      </c>
      <c r="F16" s="58">
        <f t="shared" si="0"/>
        <v>60</v>
      </c>
      <c r="G16" s="58">
        <v>61</v>
      </c>
      <c r="H16" s="66">
        <f t="shared" si="2"/>
        <v>60.5</v>
      </c>
      <c r="I16" s="115">
        <f t="shared" si="1"/>
        <v>61</v>
      </c>
      <c r="K16" s="67" t="s">
        <v>282</v>
      </c>
      <c r="L16" s="148">
        <v>84</v>
      </c>
      <c r="M16" s="147"/>
      <c r="N16" s="242" t="s">
        <v>22</v>
      </c>
      <c r="O16" s="242">
        <v>-8.7717970218421343E-2</v>
      </c>
      <c r="P16" s="242">
        <v>1</v>
      </c>
      <c r="Q16" s="137"/>
      <c r="R16" s="141"/>
      <c r="S16" s="145"/>
    </row>
    <row r="17" spans="2:26" x14ac:dyDescent="0.2">
      <c r="B17" s="116" t="s">
        <v>26</v>
      </c>
      <c r="C17" s="58">
        <v>27385190</v>
      </c>
      <c r="D17" s="58">
        <v>47</v>
      </c>
      <c r="E17" s="58">
        <v>10</v>
      </c>
      <c r="F17" s="58">
        <f t="shared" si="0"/>
        <v>57</v>
      </c>
      <c r="G17" s="58">
        <v>60</v>
      </c>
      <c r="H17" s="66">
        <f t="shared" si="2"/>
        <v>58.5</v>
      </c>
      <c r="I17" s="115">
        <f t="shared" si="1"/>
        <v>59</v>
      </c>
      <c r="K17" s="67" t="s">
        <v>283</v>
      </c>
      <c r="L17" s="148">
        <v>100</v>
      </c>
      <c r="M17" s="147"/>
      <c r="N17" s="68"/>
      <c r="O17" s="146"/>
      <c r="P17" s="146"/>
      <c r="Q17" s="137"/>
      <c r="R17" s="141"/>
      <c r="S17" s="145"/>
    </row>
    <row r="18" spans="2:26" x14ac:dyDescent="0.2">
      <c r="B18" s="116" t="s">
        <v>54</v>
      </c>
      <c r="C18" s="58">
        <v>60134319</v>
      </c>
      <c r="D18" s="58">
        <v>70</v>
      </c>
      <c r="E18" s="58">
        <v>6</v>
      </c>
      <c r="F18" s="58">
        <f t="shared" si="0"/>
        <v>76</v>
      </c>
      <c r="G18" s="58">
        <v>79</v>
      </c>
      <c r="H18" s="66">
        <f t="shared" si="2"/>
        <v>77.5</v>
      </c>
      <c r="I18" s="115">
        <f t="shared" si="1"/>
        <v>78</v>
      </c>
      <c r="K18" s="67"/>
      <c r="L18" s="143"/>
      <c r="M18" s="68"/>
      <c r="N18" s="68"/>
      <c r="O18" s="146"/>
      <c r="P18" s="146"/>
      <c r="Q18" s="137"/>
      <c r="R18" s="141"/>
      <c r="S18" s="145"/>
    </row>
    <row r="19" spans="2:26" x14ac:dyDescent="0.2">
      <c r="B19" s="116" t="s">
        <v>56</v>
      </c>
      <c r="C19" s="58">
        <v>60241801</v>
      </c>
      <c r="D19" s="58">
        <v>66</v>
      </c>
      <c r="E19" s="58">
        <v>15</v>
      </c>
      <c r="F19" s="58">
        <f t="shared" si="0"/>
        <v>81</v>
      </c>
      <c r="G19" s="58">
        <v>32</v>
      </c>
      <c r="H19" s="66">
        <f t="shared" si="2"/>
        <v>56.5</v>
      </c>
      <c r="I19" s="115">
        <f t="shared" si="1"/>
        <v>57</v>
      </c>
      <c r="K19" s="67"/>
      <c r="L19" s="143"/>
      <c r="M19" s="68"/>
      <c r="N19" s="68"/>
      <c r="O19" s="143"/>
      <c r="P19" s="144"/>
      <c r="Q19" s="137"/>
      <c r="R19" s="141"/>
      <c r="S19" s="86"/>
    </row>
    <row r="20" spans="2:26" x14ac:dyDescent="0.2">
      <c r="B20" s="116" t="s">
        <v>64</v>
      </c>
      <c r="C20" s="58">
        <v>60614777</v>
      </c>
      <c r="D20" s="58">
        <v>59</v>
      </c>
      <c r="E20" s="58">
        <v>12</v>
      </c>
      <c r="F20" s="58">
        <f t="shared" si="0"/>
        <v>71</v>
      </c>
      <c r="G20" s="58">
        <v>71</v>
      </c>
      <c r="H20" s="66">
        <f t="shared" si="2"/>
        <v>71</v>
      </c>
      <c r="I20" s="115">
        <f t="shared" si="1"/>
        <v>71</v>
      </c>
      <c r="K20" s="67"/>
      <c r="L20" s="143"/>
      <c r="M20" s="68"/>
      <c r="N20" s="68"/>
      <c r="O20" s="142"/>
      <c r="P20" s="59"/>
      <c r="Q20" s="137"/>
      <c r="R20" s="141"/>
      <c r="S20" s="86"/>
    </row>
    <row r="21" spans="2:26" x14ac:dyDescent="0.2">
      <c r="B21" s="116" t="s">
        <v>48</v>
      </c>
      <c r="C21" s="58">
        <v>59674310</v>
      </c>
      <c r="D21" s="58">
        <v>69</v>
      </c>
      <c r="E21" s="58">
        <v>17</v>
      </c>
      <c r="F21" s="58">
        <f t="shared" si="0"/>
        <v>86</v>
      </c>
      <c r="G21" s="58">
        <v>46</v>
      </c>
      <c r="H21" s="66">
        <f t="shared" si="2"/>
        <v>66</v>
      </c>
      <c r="I21" s="115">
        <f t="shared" si="1"/>
        <v>66</v>
      </c>
      <c r="K21" s="67"/>
      <c r="L21" s="140"/>
      <c r="O21" s="56"/>
      <c r="P21" s="56"/>
      <c r="Q21" s="117"/>
      <c r="R21" s="86"/>
      <c r="S21" s="86"/>
    </row>
    <row r="22" spans="2:26" x14ac:dyDescent="0.2">
      <c r="B22" s="116" t="s">
        <v>24</v>
      </c>
      <c r="C22" s="58">
        <v>14078150</v>
      </c>
      <c r="D22" s="58">
        <v>75</v>
      </c>
      <c r="E22" s="58">
        <v>7</v>
      </c>
      <c r="F22" s="58">
        <f t="shared" si="0"/>
        <v>82</v>
      </c>
      <c r="G22" s="58">
        <v>54</v>
      </c>
      <c r="H22" s="66">
        <f t="shared" si="2"/>
        <v>68</v>
      </c>
      <c r="I22" s="115">
        <f t="shared" si="1"/>
        <v>68</v>
      </c>
      <c r="K22" s="67"/>
      <c r="L22" s="70"/>
      <c r="M22" s="139"/>
      <c r="N22" s="139"/>
      <c r="O22" s="56"/>
      <c r="P22" s="138"/>
      <c r="Q22" s="117"/>
      <c r="R22" s="86"/>
      <c r="S22" s="86"/>
    </row>
    <row r="23" spans="2:26" x14ac:dyDescent="0.2">
      <c r="B23" s="116" t="s">
        <v>57</v>
      </c>
      <c r="C23" s="58">
        <v>60289345</v>
      </c>
      <c r="D23" s="58">
        <v>46</v>
      </c>
      <c r="E23" s="58">
        <v>17</v>
      </c>
      <c r="F23" s="58">
        <f t="shared" si="0"/>
        <v>63</v>
      </c>
      <c r="G23" s="58">
        <v>61</v>
      </c>
      <c r="H23" s="66">
        <f t="shared" si="2"/>
        <v>62</v>
      </c>
      <c r="I23" s="115">
        <f t="shared" si="1"/>
        <v>62</v>
      </c>
      <c r="L23" s="69"/>
      <c r="M23" s="139"/>
      <c r="N23" s="139"/>
      <c r="O23" s="56"/>
      <c r="P23" s="138"/>
      <c r="Q23" s="137"/>
      <c r="R23" s="127"/>
      <c r="S23" s="127"/>
    </row>
    <row r="24" spans="2:26" x14ac:dyDescent="0.2">
      <c r="B24" s="116" t="s">
        <v>40</v>
      </c>
      <c r="C24" s="58">
        <v>59484205</v>
      </c>
      <c r="D24" s="58">
        <v>75</v>
      </c>
      <c r="E24" s="58">
        <v>17</v>
      </c>
      <c r="F24" s="58">
        <f t="shared" si="0"/>
        <v>92</v>
      </c>
      <c r="G24" s="58">
        <v>63</v>
      </c>
      <c r="H24" s="66">
        <f t="shared" si="2"/>
        <v>77.5</v>
      </c>
      <c r="I24" s="115">
        <f t="shared" si="1"/>
        <v>78</v>
      </c>
      <c r="K24" s="136"/>
      <c r="L24" s="135" t="s">
        <v>239</v>
      </c>
      <c r="M24" s="134"/>
      <c r="N24" s="133"/>
      <c r="O24" s="70"/>
      <c r="P24" s="69"/>
      <c r="Q24" s="69"/>
      <c r="R24" s="69"/>
      <c r="S24" s="69"/>
      <c r="T24" s="69"/>
      <c r="U24" s="69"/>
    </row>
    <row r="25" spans="2:26" x14ac:dyDescent="0.2">
      <c r="B25" s="116" t="s">
        <v>43</v>
      </c>
      <c r="C25" s="58">
        <v>59597187</v>
      </c>
      <c r="D25" s="58">
        <v>63</v>
      </c>
      <c r="E25" s="58">
        <v>14</v>
      </c>
      <c r="F25" s="58">
        <f t="shared" si="0"/>
        <v>77</v>
      </c>
      <c r="G25" s="58">
        <v>98</v>
      </c>
      <c r="H25" s="66">
        <f t="shared" si="2"/>
        <v>87.5</v>
      </c>
      <c r="I25" s="115">
        <f t="shared" si="1"/>
        <v>88</v>
      </c>
      <c r="K25" s="132"/>
      <c r="L25" s="131"/>
      <c r="M25" s="130"/>
      <c r="N25" s="129"/>
      <c r="O25" s="70"/>
      <c r="P25" s="68"/>
      <c r="Q25" s="68"/>
      <c r="R25" s="68"/>
      <c r="S25" s="68"/>
      <c r="T25" s="68"/>
      <c r="U25" s="68"/>
      <c r="V25" s="127"/>
      <c r="W25" s="69"/>
      <c r="X25" s="68"/>
      <c r="Y25" s="67"/>
      <c r="Z25" s="67"/>
    </row>
    <row r="26" spans="2:26" x14ac:dyDescent="0.2">
      <c r="B26" s="116" t="s">
        <v>44</v>
      </c>
      <c r="C26" s="58">
        <v>59601420</v>
      </c>
      <c r="D26" s="58">
        <v>44</v>
      </c>
      <c r="E26" s="58">
        <v>5</v>
      </c>
      <c r="F26" s="58">
        <f t="shared" si="0"/>
        <v>49</v>
      </c>
      <c r="G26" s="58">
        <v>42</v>
      </c>
      <c r="H26" s="66">
        <f t="shared" si="2"/>
        <v>45.5</v>
      </c>
      <c r="I26" s="115">
        <f t="shared" si="1"/>
        <v>46</v>
      </c>
      <c r="K26" s="128">
        <v>1</v>
      </c>
      <c r="L26" s="123" t="s">
        <v>238</v>
      </c>
      <c r="M26" s="109"/>
      <c r="N26" s="108"/>
      <c r="O26" s="127"/>
      <c r="P26" s="68"/>
      <c r="Q26" s="68"/>
      <c r="R26" s="68"/>
      <c r="S26" s="68"/>
      <c r="T26" s="68"/>
      <c r="U26" s="68"/>
      <c r="V26" s="59"/>
      <c r="W26" s="68"/>
      <c r="X26" s="68"/>
      <c r="Y26" s="67"/>
      <c r="Z26" s="67"/>
    </row>
    <row r="27" spans="2:26" x14ac:dyDescent="0.2">
      <c r="B27" s="116" t="s">
        <v>34</v>
      </c>
      <c r="C27" s="58">
        <v>59186747</v>
      </c>
      <c r="D27" s="58">
        <v>63</v>
      </c>
      <c r="E27" s="58">
        <v>9</v>
      </c>
      <c r="F27" s="58">
        <f t="shared" si="0"/>
        <v>72</v>
      </c>
      <c r="G27" s="58">
        <v>85</v>
      </c>
      <c r="H27" s="66">
        <f t="shared" si="2"/>
        <v>78.5</v>
      </c>
      <c r="I27" s="115">
        <f t="shared" si="1"/>
        <v>79</v>
      </c>
      <c r="K27" s="124"/>
      <c r="L27" s="126" t="s">
        <v>237</v>
      </c>
      <c r="M27" s="122"/>
      <c r="N27" s="121"/>
      <c r="O27" s="59"/>
      <c r="P27" s="68"/>
      <c r="Q27" s="68"/>
      <c r="R27" s="68"/>
      <c r="S27" s="68"/>
      <c r="T27" s="68"/>
      <c r="U27" s="68"/>
      <c r="V27" s="59"/>
      <c r="W27" s="68"/>
      <c r="X27" s="68"/>
      <c r="Y27" s="67"/>
      <c r="Z27" s="67"/>
    </row>
    <row r="28" spans="2:26" x14ac:dyDescent="0.2">
      <c r="B28" s="116" t="s">
        <v>30</v>
      </c>
      <c r="C28" s="58">
        <v>48824900</v>
      </c>
      <c r="D28" s="58">
        <v>62</v>
      </c>
      <c r="E28" s="58">
        <v>17</v>
      </c>
      <c r="F28" s="58">
        <f t="shared" si="0"/>
        <v>79</v>
      </c>
      <c r="G28" s="58">
        <v>82</v>
      </c>
      <c r="H28" s="66">
        <f t="shared" si="2"/>
        <v>80.5</v>
      </c>
      <c r="I28" s="115">
        <f t="shared" si="1"/>
        <v>81</v>
      </c>
      <c r="K28" s="124">
        <v>2</v>
      </c>
      <c r="L28" s="123" t="s">
        <v>236</v>
      </c>
      <c r="M28" s="122"/>
      <c r="N28" s="121"/>
      <c r="O28" s="59"/>
      <c r="P28" s="68"/>
      <c r="Q28" s="68"/>
      <c r="R28" s="68"/>
      <c r="S28" s="68"/>
      <c r="T28" s="68"/>
      <c r="U28" s="68"/>
      <c r="V28" s="59"/>
      <c r="W28" s="68"/>
      <c r="X28" s="68"/>
      <c r="Y28" s="67"/>
      <c r="Z28" s="67"/>
    </row>
    <row r="29" spans="2:26" x14ac:dyDescent="0.2">
      <c r="B29" s="116" t="s">
        <v>60</v>
      </c>
      <c r="C29" s="58">
        <v>60432825</v>
      </c>
      <c r="D29" s="58">
        <v>43</v>
      </c>
      <c r="E29" s="58">
        <v>17</v>
      </c>
      <c r="F29" s="58">
        <f t="shared" si="0"/>
        <v>60</v>
      </c>
      <c r="G29" s="58">
        <v>41</v>
      </c>
      <c r="H29" s="66">
        <f t="shared" si="2"/>
        <v>50.5</v>
      </c>
      <c r="I29" s="115">
        <f t="shared" si="1"/>
        <v>51</v>
      </c>
      <c r="K29" s="124"/>
      <c r="L29" s="125" t="s">
        <v>235</v>
      </c>
      <c r="M29" s="122"/>
      <c r="N29" s="121"/>
      <c r="O29" s="59"/>
      <c r="P29" s="68"/>
      <c r="Q29" s="68"/>
      <c r="R29" s="68"/>
      <c r="S29" s="68"/>
      <c r="T29" s="68"/>
      <c r="U29" s="68"/>
      <c r="V29" s="59"/>
      <c r="W29" s="68"/>
      <c r="X29" s="68"/>
      <c r="Y29" s="67"/>
      <c r="Z29" s="67"/>
    </row>
    <row r="30" spans="2:26" x14ac:dyDescent="0.2">
      <c r="B30" s="116" t="s">
        <v>46</v>
      </c>
      <c r="C30" s="58">
        <v>59615051</v>
      </c>
      <c r="D30" s="58">
        <v>78</v>
      </c>
      <c r="E30" s="58">
        <v>8</v>
      </c>
      <c r="F30" s="58">
        <f t="shared" si="0"/>
        <v>86</v>
      </c>
      <c r="G30" s="58">
        <v>38</v>
      </c>
      <c r="H30" s="66">
        <f t="shared" si="2"/>
        <v>62</v>
      </c>
      <c r="I30" s="115">
        <f t="shared" si="1"/>
        <v>62</v>
      </c>
      <c r="K30" s="124">
        <v>3</v>
      </c>
      <c r="L30" s="123" t="s">
        <v>234</v>
      </c>
      <c r="M30" s="122"/>
      <c r="N30" s="121"/>
      <c r="O30" s="59"/>
      <c r="P30" s="68"/>
      <c r="Q30" s="68"/>
      <c r="R30" s="68"/>
      <c r="S30" s="68"/>
      <c r="T30" s="68"/>
      <c r="U30" s="68"/>
      <c r="V30" s="59"/>
      <c r="W30" s="68"/>
      <c r="X30" s="68"/>
      <c r="Y30" s="67"/>
      <c r="Z30" s="67"/>
    </row>
    <row r="31" spans="2:26" x14ac:dyDescent="0.2">
      <c r="B31" s="116" t="s">
        <v>32</v>
      </c>
      <c r="C31" s="58">
        <v>59132517</v>
      </c>
      <c r="D31" s="58">
        <v>74</v>
      </c>
      <c r="E31" s="58">
        <v>9</v>
      </c>
      <c r="F31" s="58">
        <f t="shared" si="0"/>
        <v>83</v>
      </c>
      <c r="G31" s="58">
        <v>81</v>
      </c>
      <c r="H31" s="66">
        <f t="shared" si="2"/>
        <v>82</v>
      </c>
      <c r="I31" s="115">
        <f t="shared" si="1"/>
        <v>82</v>
      </c>
      <c r="K31" s="120">
        <v>4</v>
      </c>
      <c r="L31" s="119" t="s">
        <v>233</v>
      </c>
      <c r="M31" s="119"/>
      <c r="N31" s="118"/>
      <c r="O31" s="59"/>
      <c r="P31" s="68"/>
      <c r="Q31" s="68"/>
      <c r="R31" s="68"/>
      <c r="S31" s="68"/>
      <c r="T31" s="68"/>
      <c r="U31" s="68"/>
      <c r="V31" s="59"/>
      <c r="W31" s="68"/>
      <c r="X31" s="68"/>
      <c r="Y31" s="67"/>
      <c r="Z31" s="67"/>
    </row>
    <row r="32" spans="2:26" x14ac:dyDescent="0.2">
      <c r="B32" s="116" t="s">
        <v>39</v>
      </c>
      <c r="C32" s="58">
        <v>59467636</v>
      </c>
      <c r="D32" s="58">
        <v>66</v>
      </c>
      <c r="E32" s="58">
        <v>15</v>
      </c>
      <c r="F32" s="58">
        <f t="shared" si="0"/>
        <v>81</v>
      </c>
      <c r="G32" s="58">
        <v>31</v>
      </c>
      <c r="H32" s="66">
        <f t="shared" si="2"/>
        <v>56</v>
      </c>
      <c r="I32" s="115">
        <f t="shared" si="1"/>
        <v>56</v>
      </c>
      <c r="L32" s="59"/>
      <c r="M32" s="59"/>
      <c r="N32" s="59"/>
      <c r="O32" s="59"/>
      <c r="P32" s="68"/>
      <c r="Q32" s="68"/>
      <c r="R32" s="68"/>
      <c r="S32" s="68"/>
      <c r="T32" s="68"/>
      <c r="U32" s="68"/>
      <c r="V32" s="59"/>
      <c r="W32" s="68"/>
      <c r="X32" s="68"/>
      <c r="Y32" s="67"/>
      <c r="Z32" s="67"/>
    </row>
    <row r="33" spans="2:26" x14ac:dyDescent="0.2">
      <c r="B33" s="116" t="s">
        <v>50</v>
      </c>
      <c r="C33" s="58">
        <v>59851707</v>
      </c>
      <c r="D33" s="58">
        <v>73</v>
      </c>
      <c r="E33" s="58">
        <v>10</v>
      </c>
      <c r="F33" s="58">
        <f t="shared" si="0"/>
        <v>83</v>
      </c>
      <c r="G33" s="58">
        <v>73</v>
      </c>
      <c r="H33" s="66">
        <f t="shared" si="2"/>
        <v>78</v>
      </c>
      <c r="I33" s="115">
        <f t="shared" si="1"/>
        <v>78</v>
      </c>
      <c r="L33" s="59"/>
      <c r="M33" s="68"/>
      <c r="N33" s="68"/>
      <c r="O33" s="68"/>
      <c r="P33" s="68"/>
      <c r="Q33" s="68"/>
      <c r="R33" s="68"/>
      <c r="S33" s="68"/>
      <c r="T33" s="68"/>
      <c r="U33" s="68"/>
      <c r="V33" s="59"/>
      <c r="W33" s="68"/>
      <c r="X33" s="68"/>
      <c r="Y33" s="67"/>
      <c r="Z33" s="67"/>
    </row>
    <row r="34" spans="2:26" ht="16.5" x14ac:dyDescent="0.3">
      <c r="B34" s="116" t="s">
        <v>29</v>
      </c>
      <c r="C34" s="58">
        <v>42769467</v>
      </c>
      <c r="D34" s="58">
        <v>67</v>
      </c>
      <c r="E34" s="58">
        <v>10</v>
      </c>
      <c r="F34" s="58">
        <f t="shared" si="0"/>
        <v>77</v>
      </c>
      <c r="G34" s="58">
        <v>97</v>
      </c>
      <c r="H34" s="66">
        <f t="shared" si="2"/>
        <v>87</v>
      </c>
      <c r="I34" s="115">
        <f t="shared" si="1"/>
        <v>87</v>
      </c>
      <c r="K34" s="185" t="s">
        <v>230</v>
      </c>
      <c r="L34" s="186" t="s">
        <v>252</v>
      </c>
      <c r="M34" s="186"/>
      <c r="N34" s="186"/>
      <c r="O34" s="186"/>
      <c r="P34" s="187"/>
      <c r="Q34" s="68"/>
      <c r="R34" s="196" t="s">
        <v>256</v>
      </c>
      <c r="S34" s="197" t="s">
        <v>257</v>
      </c>
      <c r="T34" s="198"/>
      <c r="U34" s="198"/>
      <c r="V34" s="198"/>
      <c r="W34" s="199"/>
      <c r="X34" s="68"/>
      <c r="Y34" s="67"/>
      <c r="Z34" s="67"/>
    </row>
    <row r="35" spans="2:26" ht="16.5" x14ac:dyDescent="0.3">
      <c r="B35" s="116" t="s">
        <v>38</v>
      </c>
      <c r="C35" s="58">
        <v>59397054</v>
      </c>
      <c r="D35" s="58">
        <v>55</v>
      </c>
      <c r="E35" s="58">
        <v>6</v>
      </c>
      <c r="F35" s="58">
        <f t="shared" si="0"/>
        <v>61</v>
      </c>
      <c r="G35" s="58">
        <v>43</v>
      </c>
      <c r="H35" s="66">
        <f t="shared" si="2"/>
        <v>52</v>
      </c>
      <c r="I35" s="115">
        <f t="shared" si="1"/>
        <v>52</v>
      </c>
      <c r="K35" s="188">
        <v>1</v>
      </c>
      <c r="L35" s="189" t="s">
        <v>253</v>
      </c>
      <c r="M35" s="189"/>
      <c r="N35" s="189"/>
      <c r="O35" s="189"/>
      <c r="P35" s="190"/>
      <c r="Q35" s="68"/>
      <c r="R35" s="200"/>
      <c r="S35" s="201" t="s">
        <v>258</v>
      </c>
      <c r="T35" s="202"/>
      <c r="U35" s="202"/>
      <c r="V35" s="202"/>
      <c r="W35" s="203"/>
      <c r="X35" s="68"/>
      <c r="Y35" s="67"/>
      <c r="Z35" s="67"/>
    </row>
    <row r="36" spans="2:26" ht="16.5" x14ac:dyDescent="0.3">
      <c r="B36" s="116" t="s">
        <v>51</v>
      </c>
      <c r="C36" s="58">
        <v>59931141</v>
      </c>
      <c r="D36" s="58">
        <v>65</v>
      </c>
      <c r="E36" s="58">
        <v>7</v>
      </c>
      <c r="F36" s="58">
        <f t="shared" si="0"/>
        <v>72</v>
      </c>
      <c r="G36" s="58">
        <v>88</v>
      </c>
      <c r="H36" s="66">
        <f t="shared" si="2"/>
        <v>80</v>
      </c>
      <c r="I36" s="115">
        <f t="shared" si="1"/>
        <v>80</v>
      </c>
      <c r="K36" s="188">
        <v>2</v>
      </c>
      <c r="L36" s="189" t="s">
        <v>254</v>
      </c>
      <c r="M36" s="189"/>
      <c r="N36" s="189"/>
      <c r="O36" s="189"/>
      <c r="P36" s="190"/>
      <c r="Q36" s="68"/>
      <c r="R36" s="200"/>
      <c r="S36" s="204" t="s">
        <v>259</v>
      </c>
      <c r="T36" s="202"/>
      <c r="U36" s="202"/>
      <c r="V36" s="202"/>
      <c r="W36" s="203"/>
      <c r="X36" s="68"/>
      <c r="Y36" s="67"/>
      <c r="Z36" s="67"/>
    </row>
    <row r="37" spans="2:26" ht="16.5" x14ac:dyDescent="0.3">
      <c r="B37" s="116" t="s">
        <v>25</v>
      </c>
      <c r="C37" s="58">
        <v>20800934</v>
      </c>
      <c r="D37" s="58">
        <v>47</v>
      </c>
      <c r="E37" s="58">
        <v>11</v>
      </c>
      <c r="F37" s="58">
        <f t="shared" si="0"/>
        <v>58</v>
      </c>
      <c r="G37" s="58">
        <v>99</v>
      </c>
      <c r="H37" s="66">
        <f t="shared" si="2"/>
        <v>78.5</v>
      </c>
      <c r="I37" s="115">
        <f t="shared" si="1"/>
        <v>79</v>
      </c>
      <c r="K37" s="188">
        <v>3</v>
      </c>
      <c r="L37" s="189" t="s">
        <v>255</v>
      </c>
      <c r="M37" s="189"/>
      <c r="N37" s="189"/>
      <c r="O37" s="189"/>
      <c r="P37" s="190"/>
      <c r="Q37" s="68"/>
      <c r="R37" s="200"/>
      <c r="S37" s="204" t="s">
        <v>260</v>
      </c>
      <c r="T37" s="202"/>
      <c r="U37" s="202"/>
      <c r="V37" s="202"/>
      <c r="W37" s="203"/>
      <c r="X37" s="68"/>
      <c r="Y37" s="67"/>
      <c r="Z37" s="67"/>
    </row>
    <row r="38" spans="2:26" ht="16.5" x14ac:dyDescent="0.3">
      <c r="B38" s="116" t="s">
        <v>47</v>
      </c>
      <c r="C38" s="58">
        <v>59626284</v>
      </c>
      <c r="D38" s="58">
        <v>55</v>
      </c>
      <c r="E38" s="58">
        <v>17</v>
      </c>
      <c r="F38" s="58">
        <f t="shared" si="0"/>
        <v>72</v>
      </c>
      <c r="G38" s="58">
        <v>58</v>
      </c>
      <c r="H38" s="66">
        <f t="shared" si="2"/>
        <v>65</v>
      </c>
      <c r="I38" s="115">
        <f t="shared" si="1"/>
        <v>65</v>
      </c>
      <c r="K38" s="191">
        <v>4</v>
      </c>
      <c r="L38" s="192" t="s">
        <v>272</v>
      </c>
      <c r="M38" s="193"/>
      <c r="N38" s="194"/>
      <c r="O38" s="194"/>
      <c r="P38" s="195"/>
      <c r="Q38" s="68"/>
      <c r="R38" s="205"/>
      <c r="S38" s="206" t="s">
        <v>261</v>
      </c>
      <c r="T38" s="207"/>
      <c r="U38" s="207"/>
      <c r="V38" s="207"/>
      <c r="W38" s="208"/>
    </row>
    <row r="39" spans="2:26" x14ac:dyDescent="0.2">
      <c r="B39" s="116" t="s">
        <v>31</v>
      </c>
      <c r="C39" s="58">
        <v>51348642</v>
      </c>
      <c r="D39" s="58">
        <v>57</v>
      </c>
      <c r="E39" s="58">
        <v>18</v>
      </c>
      <c r="F39" s="58">
        <f t="shared" si="0"/>
        <v>75</v>
      </c>
      <c r="G39" s="58">
        <v>72</v>
      </c>
      <c r="H39" s="66">
        <f t="shared" si="2"/>
        <v>73.5</v>
      </c>
      <c r="I39" s="115">
        <f t="shared" si="1"/>
        <v>74</v>
      </c>
      <c r="N39" s="68"/>
      <c r="O39" s="68"/>
      <c r="P39" s="68"/>
      <c r="Q39" s="68"/>
      <c r="R39" s="68"/>
      <c r="S39" s="59"/>
      <c r="T39" s="59"/>
      <c r="U39" s="59"/>
      <c r="V39" s="59"/>
      <c r="W39" s="68"/>
    </row>
    <row r="40" spans="2:26" ht="16.5" x14ac:dyDescent="0.3">
      <c r="B40" s="116" t="s">
        <v>41</v>
      </c>
      <c r="C40" s="58">
        <v>59529576</v>
      </c>
      <c r="D40" s="58">
        <v>74</v>
      </c>
      <c r="E40" s="58">
        <v>9</v>
      </c>
      <c r="F40" s="58">
        <f t="shared" si="0"/>
        <v>83</v>
      </c>
      <c r="G40" s="58">
        <v>96</v>
      </c>
      <c r="H40" s="66">
        <f t="shared" si="2"/>
        <v>89.5</v>
      </c>
      <c r="I40" s="115">
        <f t="shared" si="1"/>
        <v>90</v>
      </c>
      <c r="N40" s="68"/>
      <c r="O40" s="68"/>
      <c r="P40" s="68"/>
      <c r="Q40" s="68"/>
      <c r="R40" s="209" t="s">
        <v>273</v>
      </c>
      <c r="S40" s="210"/>
      <c r="T40" s="210"/>
      <c r="U40" s="210"/>
      <c r="V40" s="210"/>
      <c r="W40" s="211"/>
    </row>
    <row r="41" spans="2:26" ht="16.5" x14ac:dyDescent="0.3">
      <c r="B41" s="116" t="s">
        <v>52</v>
      </c>
      <c r="C41" s="58">
        <v>59975603</v>
      </c>
      <c r="D41" s="58">
        <v>71</v>
      </c>
      <c r="E41" s="58">
        <v>11</v>
      </c>
      <c r="F41" s="58">
        <f t="shared" si="0"/>
        <v>82</v>
      </c>
      <c r="G41" s="58">
        <v>78</v>
      </c>
      <c r="H41" s="66">
        <f t="shared" si="2"/>
        <v>80</v>
      </c>
      <c r="I41" s="115">
        <f t="shared" si="1"/>
        <v>80</v>
      </c>
      <c r="N41" s="67"/>
      <c r="O41" s="86"/>
      <c r="P41" s="86"/>
      <c r="Q41" s="117"/>
      <c r="R41" s="212">
        <v>1</v>
      </c>
      <c r="S41" s="213" t="s">
        <v>274</v>
      </c>
      <c r="T41" s="213"/>
      <c r="U41" s="213"/>
      <c r="V41" s="213"/>
      <c r="W41" s="214"/>
    </row>
    <row r="42" spans="2:26" ht="16.5" x14ac:dyDescent="0.3">
      <c r="B42" s="116" t="s">
        <v>55</v>
      </c>
      <c r="C42" s="58">
        <v>60159638</v>
      </c>
      <c r="D42" s="58">
        <v>62</v>
      </c>
      <c r="E42" s="58">
        <v>10</v>
      </c>
      <c r="F42" s="58">
        <f t="shared" si="0"/>
        <v>72</v>
      </c>
      <c r="G42" s="58">
        <v>27</v>
      </c>
      <c r="H42" s="66">
        <f t="shared" si="2"/>
        <v>49.5</v>
      </c>
      <c r="I42" s="115">
        <f t="shared" si="1"/>
        <v>50</v>
      </c>
      <c r="N42" s="67"/>
      <c r="O42" s="86"/>
      <c r="P42" s="86"/>
      <c r="Q42" s="117"/>
      <c r="R42" s="212">
        <v>2</v>
      </c>
      <c r="S42" s="213" t="s">
        <v>275</v>
      </c>
      <c r="T42" s="213"/>
      <c r="U42" s="213"/>
      <c r="V42" s="213"/>
      <c r="W42" s="214"/>
    </row>
    <row r="43" spans="2:26" ht="16.5" x14ac:dyDescent="0.3">
      <c r="B43" s="116" t="s">
        <v>61</v>
      </c>
      <c r="C43" s="58">
        <v>60447687</v>
      </c>
      <c r="D43" s="58">
        <v>63</v>
      </c>
      <c r="E43" s="58">
        <v>18</v>
      </c>
      <c r="F43" s="58">
        <f t="shared" si="0"/>
        <v>81</v>
      </c>
      <c r="G43" s="58">
        <v>78</v>
      </c>
      <c r="H43" s="66">
        <f t="shared" si="2"/>
        <v>79.5</v>
      </c>
      <c r="I43" s="115">
        <f t="shared" si="1"/>
        <v>80</v>
      </c>
      <c r="R43" s="215"/>
      <c r="S43" s="216" t="s">
        <v>262</v>
      </c>
      <c r="T43" s="216"/>
      <c r="U43" s="216"/>
      <c r="V43" s="216"/>
      <c r="W43" s="217"/>
    </row>
    <row r="44" spans="2:26" x14ac:dyDescent="0.2">
      <c r="B44" s="116" t="s">
        <v>59</v>
      </c>
      <c r="C44" s="58">
        <v>60364208</v>
      </c>
      <c r="D44" s="58">
        <v>79</v>
      </c>
      <c r="E44" s="58">
        <v>6</v>
      </c>
      <c r="F44" s="58">
        <f t="shared" si="0"/>
        <v>85</v>
      </c>
      <c r="G44" s="58">
        <v>92</v>
      </c>
      <c r="H44" s="238">
        <f t="shared" si="2"/>
        <v>88.5</v>
      </c>
      <c r="I44" s="115">
        <f t="shared" si="1"/>
        <v>89</v>
      </c>
      <c r="L44" s="66"/>
      <c r="M44" s="66"/>
    </row>
    <row r="45" spans="2:26" x14ac:dyDescent="0.2">
      <c r="B45" s="116" t="s">
        <v>62</v>
      </c>
      <c r="C45" s="58">
        <v>60529076</v>
      </c>
      <c r="D45" s="58">
        <v>66</v>
      </c>
      <c r="E45" s="58">
        <v>19</v>
      </c>
      <c r="F45" s="58">
        <f t="shared" si="0"/>
        <v>85</v>
      </c>
      <c r="G45" s="58">
        <v>59</v>
      </c>
      <c r="H45" s="66">
        <f t="shared" si="2"/>
        <v>72</v>
      </c>
      <c r="I45" s="115">
        <f t="shared" si="1"/>
        <v>72</v>
      </c>
    </row>
    <row r="49" spans="2:7" ht="13.5" thickBot="1" x14ac:dyDescent="0.25">
      <c r="B49" s="56" t="s">
        <v>309</v>
      </c>
    </row>
    <row r="50" spans="2:7" x14ac:dyDescent="0.2">
      <c r="B50" s="56">
        <v>10</v>
      </c>
      <c r="C50" s="56">
        <v>90</v>
      </c>
      <c r="E50" s="244"/>
      <c r="F50" s="244" t="s">
        <v>303</v>
      </c>
      <c r="G50" s="244" t="s">
        <v>304</v>
      </c>
    </row>
    <row r="51" spans="2:7" x14ac:dyDescent="0.2">
      <c r="B51" s="56">
        <v>9</v>
      </c>
      <c r="C51" s="56">
        <v>80</v>
      </c>
      <c r="E51" s="240" t="s">
        <v>303</v>
      </c>
      <c r="F51" s="240">
        <v>1</v>
      </c>
      <c r="G51" s="240"/>
    </row>
    <row r="52" spans="2:7" ht="13.5" thickBot="1" x14ac:dyDescent="0.25">
      <c r="B52" s="56">
        <v>1</v>
      </c>
      <c r="C52" s="56">
        <v>20</v>
      </c>
      <c r="E52" s="242" t="s">
        <v>304</v>
      </c>
      <c r="F52" s="242">
        <v>0.98145540395135777</v>
      </c>
      <c r="G52" s="242">
        <v>1</v>
      </c>
    </row>
    <row r="53" spans="2:7" x14ac:dyDescent="0.2">
      <c r="B53" s="56">
        <v>8</v>
      </c>
      <c r="C53" s="56">
        <v>70</v>
      </c>
    </row>
    <row r="54" spans="2:7" x14ac:dyDescent="0.2">
      <c r="B54" s="56">
        <v>6</v>
      </c>
      <c r="C54" s="56">
        <v>65</v>
      </c>
    </row>
    <row r="55" spans="2:7" x14ac:dyDescent="0.2">
      <c r="B55" s="56">
        <v>2</v>
      </c>
      <c r="C55" s="56">
        <v>12</v>
      </c>
    </row>
    <row r="56" spans="2:7" x14ac:dyDescent="0.2">
      <c r="B56" s="56">
        <v>3</v>
      </c>
      <c r="C56" s="56">
        <v>35</v>
      </c>
    </row>
    <row r="57" spans="2:7" x14ac:dyDescent="0.2">
      <c r="B57" s="56">
        <v>10</v>
      </c>
      <c r="C57" s="56">
        <v>99</v>
      </c>
    </row>
    <row r="58" spans="2:7" x14ac:dyDescent="0.2">
      <c r="B58" s="56">
        <v>10</v>
      </c>
      <c r="C58" s="56">
        <v>91</v>
      </c>
    </row>
  </sheetData>
  <pageMargins left="0.75" right="0.75" top="1" bottom="1" header="0.5" footer="0.5"/>
  <pageSetup paperSize="9" orientation="portrait" horizontalDpi="96" verticalDpi="96" r:id="rId1"/>
  <headerFooter alignWithMargins="0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opLeftCell="A13" zoomScale="120" zoomScaleNormal="120" workbookViewId="0">
      <selection sqref="A1:B12"/>
    </sheetView>
  </sheetViews>
  <sheetFormatPr defaultColWidth="8.85546875" defaultRowHeight="12.75" x14ac:dyDescent="0.2"/>
  <cols>
    <col min="1" max="1" width="4.42578125" style="219" customWidth="1"/>
    <col min="2" max="16384" width="8.85546875" style="219"/>
  </cols>
  <sheetData>
    <row r="1" spans="1:3" x14ac:dyDescent="0.2">
      <c r="A1" s="218" t="s">
        <v>263</v>
      </c>
      <c r="B1" s="218"/>
      <c r="C1" s="218"/>
    </row>
    <row r="2" spans="1:3" x14ac:dyDescent="0.2">
      <c r="A2" s="89" t="s">
        <v>264</v>
      </c>
      <c r="B2" s="89" t="s">
        <v>265</v>
      </c>
      <c r="C2" s="89"/>
    </row>
    <row r="3" spans="1:3" x14ac:dyDescent="0.2">
      <c r="A3" s="219">
        <v>1</v>
      </c>
      <c r="B3" s="220">
        <v>1</v>
      </c>
    </row>
    <row r="4" spans="1:3" x14ac:dyDescent="0.2">
      <c r="A4" s="219">
        <v>2</v>
      </c>
      <c r="B4" s="220">
        <v>1.1200000000000001</v>
      </c>
    </row>
    <row r="5" spans="1:3" x14ac:dyDescent="0.2">
      <c r="A5" s="219">
        <v>3</v>
      </c>
      <c r="B5" s="220">
        <v>1.92</v>
      </c>
    </row>
    <row r="6" spans="1:3" x14ac:dyDescent="0.2">
      <c r="A6" s="219">
        <v>4</v>
      </c>
      <c r="B6" s="220">
        <v>2.65</v>
      </c>
    </row>
    <row r="7" spans="1:3" x14ac:dyDescent="0.2">
      <c r="A7" s="219">
        <v>5</v>
      </c>
      <c r="B7" s="220">
        <v>4.12</v>
      </c>
    </row>
    <row r="8" spans="1:3" x14ac:dyDescent="0.2">
      <c r="A8" s="219">
        <v>6</v>
      </c>
      <c r="B8" s="220">
        <v>6.41</v>
      </c>
    </row>
    <row r="9" spans="1:3" x14ac:dyDescent="0.2">
      <c r="A9" s="219">
        <v>7</v>
      </c>
      <c r="B9" s="220">
        <v>8.66</v>
      </c>
    </row>
    <row r="10" spans="1:3" x14ac:dyDescent="0.2">
      <c r="A10" s="219">
        <v>8</v>
      </c>
      <c r="B10" s="220">
        <v>14.36</v>
      </c>
    </row>
    <row r="11" spans="1:3" x14ac:dyDescent="0.2">
      <c r="A11" s="219">
        <v>9</v>
      </c>
      <c r="B11" s="220">
        <v>23.34</v>
      </c>
    </row>
    <row r="12" spans="1:3" x14ac:dyDescent="0.2">
      <c r="A12" s="219">
        <v>10</v>
      </c>
      <c r="B12" s="220">
        <v>34.22</v>
      </c>
    </row>
    <row r="17" spans="1:10" x14ac:dyDescent="0.2">
      <c r="A17" s="84"/>
      <c r="B17" s="84"/>
      <c r="C17" s="84"/>
      <c r="D17" s="84"/>
      <c r="E17" s="84"/>
      <c r="F17" s="84"/>
      <c r="G17" s="84"/>
      <c r="H17" s="84"/>
      <c r="I17" s="84"/>
    </row>
    <row r="18" spans="1:10" x14ac:dyDescent="0.2">
      <c r="A18" s="84"/>
      <c r="B18" s="84"/>
      <c r="C18" s="84"/>
      <c r="D18" s="84"/>
      <c r="E18" s="84"/>
      <c r="F18" s="84"/>
      <c r="G18" s="84"/>
      <c r="H18" s="84"/>
      <c r="I18" s="84"/>
    </row>
    <row r="19" spans="1:10" x14ac:dyDescent="0.2">
      <c r="A19" s="221"/>
      <c r="B19" s="84"/>
      <c r="C19" s="84"/>
      <c r="D19" s="84"/>
      <c r="E19" s="84"/>
      <c r="F19" s="84"/>
      <c r="G19" s="84"/>
      <c r="H19" s="84"/>
      <c r="I19" s="84"/>
    </row>
    <row r="20" spans="1:10" x14ac:dyDescent="0.2">
      <c r="A20" s="222"/>
      <c r="B20" s="84"/>
      <c r="C20" s="84"/>
      <c r="D20" s="84"/>
      <c r="E20" s="84"/>
      <c r="F20" s="84"/>
      <c r="G20" s="84"/>
      <c r="H20" s="84"/>
      <c r="I20" s="84"/>
    </row>
    <row r="21" spans="1:10" x14ac:dyDescent="0.2">
      <c r="A21" s="222"/>
      <c r="B21" s="84"/>
      <c r="C21" s="84"/>
      <c r="D21" s="84"/>
      <c r="E21" s="84"/>
      <c r="F21" s="84"/>
      <c r="G21" s="84"/>
      <c r="H21" s="84"/>
      <c r="I21" s="84"/>
    </row>
    <row r="22" spans="1:10" x14ac:dyDescent="0.2">
      <c r="A22" s="222"/>
      <c r="B22" s="84"/>
      <c r="C22" s="84"/>
      <c r="D22" s="84"/>
      <c r="E22" s="84"/>
      <c r="F22" s="84"/>
      <c r="G22" s="84"/>
      <c r="H22" s="84"/>
      <c r="I22" s="84"/>
    </row>
    <row r="23" spans="1:10" x14ac:dyDescent="0.2">
      <c r="A23" s="223"/>
      <c r="B23" s="224" t="s">
        <v>266</v>
      </c>
      <c r="C23" s="224"/>
      <c r="D23" s="224"/>
      <c r="E23" s="224"/>
      <c r="F23" s="224"/>
      <c r="G23" s="224"/>
      <c r="H23" s="224"/>
      <c r="I23" s="224"/>
      <c r="J23" s="225"/>
    </row>
    <row r="24" spans="1:10" x14ac:dyDescent="0.2">
      <c r="A24" s="226">
        <v>1</v>
      </c>
      <c r="B24" s="227" t="s">
        <v>267</v>
      </c>
      <c r="C24" s="227"/>
      <c r="D24" s="227"/>
      <c r="E24" s="227"/>
      <c r="F24" s="227"/>
      <c r="G24" s="227"/>
      <c r="H24" s="227"/>
      <c r="I24" s="227"/>
      <c r="J24" s="228"/>
    </row>
    <row r="25" spans="1:10" x14ac:dyDescent="0.2">
      <c r="A25" s="229">
        <v>2</v>
      </c>
      <c r="B25" s="227" t="s">
        <v>268</v>
      </c>
      <c r="C25" s="227"/>
      <c r="D25" s="227"/>
      <c r="E25" s="227"/>
      <c r="F25" s="227"/>
      <c r="G25" s="227"/>
      <c r="H25" s="227"/>
      <c r="I25" s="227"/>
      <c r="J25" s="228"/>
    </row>
    <row r="26" spans="1:10" x14ac:dyDescent="0.2">
      <c r="A26" s="229">
        <v>3</v>
      </c>
      <c r="B26" s="227" t="s">
        <v>269</v>
      </c>
      <c r="C26" s="227"/>
      <c r="D26" s="227"/>
      <c r="E26" s="227"/>
      <c r="F26" s="227"/>
      <c r="G26" s="227"/>
      <c r="H26" s="227"/>
      <c r="I26" s="227"/>
      <c r="J26" s="228"/>
    </row>
    <row r="27" spans="1:10" x14ac:dyDescent="0.2">
      <c r="A27" s="230"/>
      <c r="B27" s="231" t="s">
        <v>270</v>
      </c>
      <c r="C27" s="232"/>
      <c r="D27" s="232"/>
      <c r="E27" s="232"/>
      <c r="F27" s="227"/>
      <c r="G27" s="227"/>
      <c r="H27" s="227"/>
      <c r="I27" s="227"/>
      <c r="J27" s="228"/>
    </row>
    <row r="28" spans="1:10" x14ac:dyDescent="0.2">
      <c r="A28" s="233"/>
      <c r="B28" s="234" t="s">
        <v>271</v>
      </c>
      <c r="C28" s="234"/>
      <c r="D28" s="234"/>
      <c r="E28" s="234"/>
      <c r="F28" s="235"/>
      <c r="G28" s="235"/>
      <c r="H28" s="235"/>
      <c r="I28" s="235"/>
      <c r="J28" s="236"/>
    </row>
    <row r="29" spans="1:10" x14ac:dyDescent="0.2">
      <c r="A29" s="222"/>
      <c r="B29" s="222"/>
      <c r="C29" s="222"/>
      <c r="D29" s="222"/>
      <c r="E29" s="222"/>
      <c r="F29" s="84"/>
      <c r="G29" s="84"/>
      <c r="H29" s="84"/>
      <c r="I29" s="84"/>
    </row>
    <row r="30" spans="1:10" x14ac:dyDescent="0.2">
      <c r="A30" s="222"/>
      <c r="B30" s="222"/>
      <c r="C30" s="222"/>
      <c r="D30" s="222"/>
      <c r="E30" s="222"/>
      <c r="F30" s="84"/>
      <c r="G30" s="84"/>
      <c r="H30" s="84"/>
      <c r="I30" s="84"/>
    </row>
    <row r="31" spans="1:10" x14ac:dyDescent="0.2">
      <c r="A31" s="84"/>
      <c r="B31" s="84"/>
      <c r="C31" s="84"/>
      <c r="D31" s="84"/>
      <c r="E31" s="84"/>
      <c r="F31" s="84"/>
      <c r="G31" s="84"/>
      <c r="H31" s="84"/>
      <c r="I31" s="84"/>
    </row>
    <row r="32" spans="1:10" x14ac:dyDescent="0.2">
      <c r="A32" s="237"/>
      <c r="B32" s="237"/>
      <c r="C32" s="237"/>
      <c r="D32" s="237"/>
      <c r="E32" s="237"/>
      <c r="F32" s="237"/>
      <c r="G32" s="237"/>
      <c r="H32" s="237"/>
      <c r="I32" s="84"/>
    </row>
    <row r="33" spans="1:9" x14ac:dyDescent="0.2">
      <c r="A33" s="222"/>
      <c r="B33" s="222"/>
      <c r="C33" s="222"/>
      <c r="D33" s="222"/>
      <c r="E33" s="222"/>
      <c r="F33" s="222"/>
      <c r="G33" s="222"/>
      <c r="H33" s="222"/>
      <c r="I33" s="84"/>
    </row>
    <row r="34" spans="1:9" x14ac:dyDescent="0.2">
      <c r="A34" s="222"/>
      <c r="B34" s="222"/>
      <c r="C34" s="222"/>
      <c r="D34" s="222"/>
      <c r="E34" s="222"/>
      <c r="F34" s="222"/>
      <c r="G34" s="222"/>
      <c r="H34" s="222"/>
      <c r="I34" s="84"/>
    </row>
    <row r="35" spans="1:9" x14ac:dyDescent="0.2">
      <c r="A35" s="84"/>
      <c r="B35" s="84"/>
      <c r="C35" s="84"/>
      <c r="D35" s="84"/>
      <c r="E35" s="84"/>
      <c r="F35" s="84"/>
      <c r="G35" s="84"/>
      <c r="H35" s="84"/>
      <c r="I35" s="84"/>
    </row>
    <row r="36" spans="1:9" x14ac:dyDescent="0.2">
      <c r="A36" s="84"/>
      <c r="B36" s="84"/>
      <c r="C36" s="84"/>
      <c r="D36" s="84"/>
      <c r="E36" s="84"/>
      <c r="F36" s="84"/>
      <c r="G36" s="84"/>
      <c r="H36" s="84"/>
      <c r="I36" s="84"/>
    </row>
    <row r="37" spans="1:9" x14ac:dyDescent="0.2">
      <c r="A37" s="84"/>
      <c r="B37" s="84"/>
      <c r="C37" s="84"/>
      <c r="D37" s="84"/>
      <c r="E37" s="84"/>
      <c r="F37" s="84"/>
      <c r="G37" s="84"/>
      <c r="H37" s="84"/>
      <c r="I37" s="84"/>
    </row>
    <row r="38" spans="1:9" x14ac:dyDescent="0.2">
      <c r="A38" s="84"/>
      <c r="B38" s="84"/>
      <c r="C38" s="84"/>
      <c r="D38" s="84"/>
      <c r="E38" s="84"/>
      <c r="F38" s="84"/>
      <c r="G38" s="84"/>
      <c r="H38" s="84"/>
      <c r="I38" s="84"/>
    </row>
    <row r="39" spans="1:9" x14ac:dyDescent="0.2">
      <c r="A39" s="84"/>
      <c r="B39" s="84"/>
      <c r="C39" s="84"/>
      <c r="D39" s="84"/>
      <c r="E39" s="84"/>
      <c r="F39" s="84"/>
      <c r="G39" s="84"/>
      <c r="H39" s="84"/>
      <c r="I39" s="84"/>
    </row>
    <row r="40" spans="1:9" x14ac:dyDescent="0.2">
      <c r="A40" s="237"/>
      <c r="B40" s="237"/>
      <c r="C40" s="84"/>
      <c r="D40" s="84"/>
      <c r="E40" s="84"/>
      <c r="F40" s="84"/>
      <c r="G40" s="84"/>
      <c r="H40" s="84"/>
      <c r="I40" s="84"/>
    </row>
    <row r="41" spans="1:9" x14ac:dyDescent="0.2">
      <c r="A41" s="222"/>
      <c r="B41" s="222"/>
      <c r="C41" s="84"/>
      <c r="D41" s="84"/>
      <c r="E41" s="84"/>
      <c r="F41" s="84"/>
      <c r="G41" s="84"/>
      <c r="H41" s="84"/>
      <c r="I41" s="84"/>
    </row>
    <row r="42" spans="1:9" x14ac:dyDescent="0.2">
      <c r="A42" s="222"/>
      <c r="B42" s="222"/>
      <c r="C42" s="84"/>
      <c r="D42" s="84"/>
      <c r="E42" s="84"/>
      <c r="F42" s="84"/>
      <c r="G42" s="84"/>
      <c r="H42" s="84"/>
      <c r="I42" s="84"/>
    </row>
    <row r="43" spans="1:9" x14ac:dyDescent="0.2">
      <c r="A43" s="222"/>
      <c r="B43" s="222"/>
      <c r="C43" s="84"/>
      <c r="D43" s="84"/>
      <c r="E43" s="84"/>
      <c r="F43" s="84"/>
      <c r="G43" s="84"/>
      <c r="H43" s="84"/>
      <c r="I43" s="84"/>
    </row>
    <row r="44" spans="1:9" x14ac:dyDescent="0.2">
      <c r="A44" s="222"/>
      <c r="B44" s="222"/>
      <c r="C44" s="84"/>
      <c r="D44" s="84"/>
      <c r="E44" s="84"/>
      <c r="F44" s="84"/>
      <c r="G44" s="84"/>
      <c r="H44" s="84"/>
      <c r="I44" s="84"/>
    </row>
    <row r="45" spans="1:9" x14ac:dyDescent="0.2">
      <c r="A45" s="222"/>
      <c r="B45" s="222"/>
      <c r="C45" s="84"/>
      <c r="D45" s="84"/>
      <c r="E45" s="84"/>
      <c r="F45" s="84"/>
      <c r="G45" s="84"/>
      <c r="H45" s="84"/>
      <c r="I45" s="84"/>
    </row>
    <row r="46" spans="1:9" x14ac:dyDescent="0.2">
      <c r="A46" s="222"/>
      <c r="B46" s="222"/>
      <c r="C46" s="84"/>
      <c r="D46" s="84"/>
      <c r="E46" s="84"/>
      <c r="F46" s="84"/>
      <c r="G46" s="84"/>
      <c r="H46" s="84"/>
      <c r="I46" s="84"/>
    </row>
    <row r="47" spans="1:9" x14ac:dyDescent="0.2">
      <c r="A47" s="222"/>
      <c r="B47" s="222"/>
      <c r="C47" s="84"/>
      <c r="D47" s="84"/>
      <c r="E47" s="84"/>
      <c r="F47" s="84"/>
      <c r="G47" s="84"/>
      <c r="H47" s="84"/>
      <c r="I47" s="84"/>
    </row>
    <row r="48" spans="1:9" x14ac:dyDescent="0.2">
      <c r="A48" s="222"/>
      <c r="B48" s="222"/>
      <c r="C48" s="84"/>
      <c r="D48" s="84"/>
      <c r="E48" s="84"/>
      <c r="F48" s="84"/>
      <c r="G48" s="84"/>
      <c r="H48" s="84"/>
      <c r="I48" s="84"/>
    </row>
    <row r="49" spans="1:9" x14ac:dyDescent="0.2">
      <c r="A49" s="222"/>
      <c r="B49" s="222"/>
      <c r="C49" s="84"/>
      <c r="D49" s="84"/>
      <c r="E49" s="84"/>
      <c r="F49" s="84"/>
      <c r="G49" s="84"/>
      <c r="H49" s="84"/>
      <c r="I49" s="84"/>
    </row>
    <row r="50" spans="1:9" x14ac:dyDescent="0.2">
      <c r="A50" s="222"/>
      <c r="B50" s="222"/>
      <c r="C50" s="84"/>
      <c r="D50" s="84"/>
      <c r="E50" s="84"/>
      <c r="F50" s="84"/>
      <c r="G50" s="84"/>
      <c r="H50" s="84"/>
      <c r="I50" s="84"/>
    </row>
    <row r="51" spans="1:9" x14ac:dyDescent="0.2">
      <c r="A51" s="84"/>
      <c r="B51" s="84"/>
      <c r="C51" s="84"/>
      <c r="D51" s="84"/>
      <c r="E51" s="84"/>
      <c r="F51" s="84"/>
      <c r="G51" s="84"/>
      <c r="H51" s="84"/>
      <c r="I51" s="84"/>
    </row>
    <row r="52" spans="1:9" x14ac:dyDescent="0.2">
      <c r="A52" s="84"/>
      <c r="B52" s="84"/>
      <c r="C52" s="84"/>
      <c r="D52" s="84"/>
      <c r="E52" s="84"/>
      <c r="F52" s="84"/>
      <c r="G52" s="84"/>
      <c r="H52" s="84"/>
      <c r="I52" s="84"/>
    </row>
    <row r="53" spans="1:9" x14ac:dyDescent="0.2">
      <c r="A53" s="84"/>
      <c r="B53" s="84"/>
      <c r="C53" s="84"/>
      <c r="D53" s="84"/>
      <c r="E53" s="84"/>
      <c r="F53" s="84"/>
      <c r="G53" s="84"/>
      <c r="H53" s="84"/>
      <c r="I53" s="84"/>
    </row>
    <row r="54" spans="1:9" x14ac:dyDescent="0.2">
      <c r="A54" s="84"/>
      <c r="B54" s="84"/>
      <c r="C54" s="84"/>
      <c r="D54" s="84"/>
      <c r="E54" s="84"/>
      <c r="F54" s="84"/>
      <c r="G54" s="84"/>
      <c r="H54" s="84"/>
      <c r="I54" s="84"/>
    </row>
    <row r="55" spans="1:9" x14ac:dyDescent="0.2">
      <c r="A55" s="84"/>
      <c r="B55" s="84"/>
      <c r="C55" s="84"/>
      <c r="D55" s="84"/>
      <c r="E55" s="84"/>
      <c r="F55" s="84"/>
      <c r="G55" s="84"/>
      <c r="H55" s="84"/>
      <c r="I55" s="84"/>
    </row>
    <row r="56" spans="1:9" x14ac:dyDescent="0.2">
      <c r="A56" s="84"/>
      <c r="B56" s="84"/>
      <c r="C56" s="84"/>
      <c r="D56" s="84"/>
      <c r="E56" s="84"/>
      <c r="F56" s="84"/>
      <c r="G56" s="84"/>
      <c r="H56" s="84"/>
      <c r="I56" s="84"/>
    </row>
    <row r="57" spans="1:9" x14ac:dyDescent="0.2">
      <c r="A57" s="84"/>
      <c r="B57" s="84"/>
      <c r="C57" s="84"/>
      <c r="D57" s="84"/>
      <c r="E57" s="84"/>
      <c r="F57" s="84"/>
      <c r="G57" s="84"/>
      <c r="H57" s="84"/>
      <c r="I57" s="84"/>
    </row>
  </sheetData>
  <pageMargins left="0.75" right="0.75" top="1" bottom="1" header="0.5" footer="0.5"/>
  <pageSetup paperSize="9" orientation="portrait" horizontalDpi="1200" verticalDpi="96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Charts</vt:lpstr>
      </vt:variant>
      <vt:variant>
        <vt:i4>1</vt:i4>
      </vt:variant>
    </vt:vector>
  </HeadingPairs>
  <TitlesOfParts>
    <vt:vector size="14" baseType="lpstr">
      <vt:lpstr>College Majors</vt:lpstr>
      <vt:lpstr>ASX</vt:lpstr>
      <vt:lpstr>WebPark</vt:lpstr>
      <vt:lpstr>Equation</vt:lpstr>
      <vt:lpstr>Stocks</vt:lpstr>
      <vt:lpstr>Histogram</vt:lpstr>
      <vt:lpstr>StuRec_DescriptiveStatistics</vt:lpstr>
      <vt:lpstr>StuRec</vt:lpstr>
      <vt:lpstr>Trendline</vt:lpstr>
      <vt:lpstr>CO2Trendline</vt:lpstr>
      <vt:lpstr>January Data</vt:lpstr>
      <vt:lpstr>StuRec_list</vt:lpstr>
      <vt:lpstr>loans</vt:lpstr>
      <vt:lpstr>Chart1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</dc:creator>
  <cp:lastModifiedBy>Windows User</cp:lastModifiedBy>
  <cp:lastPrinted>2011-07-19T10:27:49Z</cp:lastPrinted>
  <dcterms:created xsi:type="dcterms:W3CDTF">2005-05-02T16:36:03Z</dcterms:created>
  <dcterms:modified xsi:type="dcterms:W3CDTF">2015-03-05T05:22:10Z</dcterms:modified>
</cp:coreProperties>
</file>